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封面" sheetId="1" r:id="rId1"/>
    <sheet name="附表1、一般公共预算支出" sheetId="2" r:id="rId2"/>
    <sheet name="附表2、一般公共预算收支平衡表" sheetId="3" r:id="rId3"/>
    <sheet name="附表3、基金预算收入 " sheetId="4" r:id="rId4"/>
    <sheet name="附表4、基金预算支出" sheetId="5" r:id="rId5"/>
    <sheet name="附表5、政府专项债务限额和余额表" sheetId="6" r:id="rId6"/>
    <sheet name="附表6、新增政府专项债券资金安排情况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2005年8月取数查询_查询_交叉表">'[1]人员职务'!#REF!</definedName>
    <definedName name="______s1">#REF!</definedName>
    <definedName name="_____2005年8月取数查询_查询_交叉表">'[2]人员职务'!#REF!</definedName>
    <definedName name="_____s1">#REF!</definedName>
    <definedName name="___2005年8月取数查询_查询_交叉表">'[3]人员职务'!#REF!</definedName>
    <definedName name="___s1">#REF!</definedName>
    <definedName name="__2005年8月取数查询_查询_交叉表">'[4]人员职务'!#REF!</definedName>
    <definedName name="__s1">#REF!</definedName>
    <definedName name="_12_2005年8月取数查询_查询_交叉表">'[5]人员职务'!#REF!</definedName>
    <definedName name="_2005年8月取数查询_查询_交叉表">'[6]人员职务'!#REF!</definedName>
    <definedName name="_22s1_">#REF!</definedName>
    <definedName name="_Order1" hidden="1">255</definedName>
    <definedName name="_Order2" hidden="1">255</definedName>
    <definedName name="_s1">#REF!</definedName>
    <definedName name="BM8_SelectZBM.BM8_ZBMChangeKMM">[7]!BM8_SelectZBM.BM8_ZBMChangeKMM</definedName>
    <definedName name="BM8_SelectZBM.BM8_ZBMminusOption">[7]!BM8_SelectZBM.BM8_ZBMminusOption</definedName>
    <definedName name="BM8_SelectZBM.BM8_ZBMSumOption">[7]!BM8_SelectZBM.BM8_ZBMSumOption</definedName>
    <definedName name="gxxe2003">'[8]P1012001'!$A$6:$E$117</definedName>
    <definedName name="表三1">'[6]人员职务'!#REF!</definedName>
    <definedName name="表十六">#REF!</definedName>
    <definedName name="地区名称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十六">'[3]人员职务'!#REF!</definedName>
    <definedName name="_xlnm.Print_Area" localSheetId="3">'附表3、基金预算收入 '!$A$1:$D$32</definedName>
    <definedName name="_xlnm.Print_Titles" localSheetId="3">'附表3、基金预算收入 '!$2:$5</definedName>
    <definedName name="BM8_SelectZBM.BM8_ZBMChangeKMM" localSheetId="5">[7]!BM8_SelectZBM.BM8_ZBMChangeKMM</definedName>
    <definedName name="BM8_SelectZBM.BM8_ZBMminusOption" localSheetId="5">[7]!BM8_SelectZBM.BM8_ZBMminusOption</definedName>
    <definedName name="BM8_SelectZBM.BM8_ZBMSumOption" localSheetId="5">[7]!BM8_SelectZBM.BM8_ZBMSumOption</definedName>
    <definedName name="______2005年8月取数查询_查询_交叉表" localSheetId="6">'[1]人员职务'!#REF!</definedName>
    <definedName name="______s1" localSheetId="6">#REF!</definedName>
    <definedName name="_____2005年8月取数查询_查询_交叉表" localSheetId="6">'[2]人员职务'!#REF!</definedName>
    <definedName name="_____s1" localSheetId="6">#REF!</definedName>
    <definedName name="___2005年8月取数查询_查询_交叉表" localSheetId="6">'[3]人员职务'!#REF!</definedName>
    <definedName name="___s1" localSheetId="6">#REF!</definedName>
    <definedName name="__2005年8月取数查询_查询_交叉表" localSheetId="6">'[4]人员职务'!#REF!</definedName>
    <definedName name="__s1" localSheetId="6">#REF!</definedName>
    <definedName name="_12_2005年8月取数查询_查询_交叉表" localSheetId="6">'[5]人员职务'!#REF!</definedName>
    <definedName name="_2005年8月取数查询_查询_交叉表" localSheetId="6">'[6]人员职务'!#REF!</definedName>
    <definedName name="_22s1_" localSheetId="6">#REF!</definedName>
    <definedName name="_s1" localSheetId="6">#REF!</definedName>
    <definedName name="BM8_SelectZBM.BM8_ZBMChangeKMM" localSheetId="6">[7]!BM8_SelectZBM.BM8_ZBMChangeKMM</definedName>
    <definedName name="BM8_SelectZBM.BM8_ZBMminusOption" localSheetId="6">[7]!BM8_SelectZBM.BM8_ZBMminusOption</definedName>
    <definedName name="BM8_SelectZBM.BM8_ZBMSumOption" localSheetId="6">[7]!BM8_SelectZBM.BM8_ZBMSumOption</definedName>
    <definedName name="_xlnm.Print_Titles" localSheetId="6">'附表6、新增政府专项债券资金安排情况表'!$2:$4</definedName>
    <definedName name="表三1" localSheetId="6">'[6]人员职务'!#REF!</definedName>
    <definedName name="表十六" localSheetId="6">#REF!</definedName>
    <definedName name="地区名称" localSheetId="6">#REF!</definedName>
    <definedName name="汇率" localSheetId="6">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生产日期" localSheetId="6">#REF!</definedName>
    <definedName name="十六" localSheetId="6">'[3]人员职务'!#REF!</definedName>
    <definedName name="地区名称" localSheetId="0">'封面'!#REF!</definedName>
    <definedName name="_xlnm._FilterDatabase" localSheetId="1" hidden="1">'附表1、一般公共预算支出'!$A$5:$D$32</definedName>
    <definedName name="_xlnm._FilterDatabase" localSheetId="4" hidden="1">'附表4、基金预算支出'!$A$5:$D$29</definedName>
  </definedNames>
  <calcPr fullCalcOnLoad="1"/>
</workbook>
</file>

<file path=xl/sharedStrings.xml><?xml version="1.0" encoding="utf-8"?>
<sst xmlns="http://schemas.openxmlformats.org/spreadsheetml/2006/main" count="169" uniqueCount="141">
  <si>
    <t>附件</t>
  </si>
  <si>
    <t>2023年预算调整草案</t>
  </si>
  <si>
    <t>附表1</t>
  </si>
  <si>
    <t>临空区2023年一般公共预算支出调整情况表（草案）</t>
  </si>
  <si>
    <t>单位：万元</t>
  </si>
  <si>
    <t>项  目</t>
  </si>
  <si>
    <t>支 出 数</t>
  </si>
  <si>
    <t>预   算  科   目</t>
  </si>
  <si>
    <t>年初预算金额</t>
  </si>
  <si>
    <t>调整预算数</t>
  </si>
  <si>
    <t>增减+-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</si>
  <si>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</si>
  <si>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</si>
  <si>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</si>
  <si>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</si>
  <si>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</si>
  <si>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</si>
  <si>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</si>
  <si>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</si>
  <si>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</si>
  <si>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</si>
  <si>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</si>
  <si>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</si>
  <si>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</si>
  <si>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</si>
  <si>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</si>
  <si>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</si>
  <si>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</si>
  <si>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</si>
  <si>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</si>
  <si>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</si>
  <si>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</si>
  <si>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</si>
  <si>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</si>
  <si>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</si>
  <si>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二十五、债务付息支出</t>
  </si>
  <si>
    <t>二十六、债务发行费用支出</t>
  </si>
  <si>
    <t xml:space="preserve">合   计 </t>
  </si>
  <si>
    <t>附表2</t>
  </si>
  <si>
    <t>临空区2023年一般公共预算收支平衡调整表（草案）</t>
  </si>
  <si>
    <t>收  入</t>
  </si>
  <si>
    <t>支  出</t>
  </si>
  <si>
    <t>预    算    科    目</t>
  </si>
  <si>
    <t>年初预算数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</si>
  <si>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</si>
  <si>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</si>
  <si>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</si>
  <si>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</si>
  <si>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</si>
  <si>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</si>
  <si>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</si>
  <si>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补助下级支出</t>
  </si>
  <si>
    <t xml:space="preserve">    一般性转移支付收入</t>
  </si>
  <si>
    <t xml:space="preserve">  调出资金</t>
  </si>
  <si>
    <t xml:space="preserve">    专项转移支付收入</t>
  </si>
  <si>
    <t xml:space="preserve">  安排预算稳定调节基金</t>
  </si>
  <si>
    <t xml:space="preserve">  下级上解收入</t>
  </si>
  <si>
    <t xml:space="preserve">  补充预算周转金</t>
  </si>
  <si>
    <t xml:space="preserve">  上年结余收入</t>
  </si>
  <si>
    <t xml:space="preserve">  地方政府一般债务还本支出</t>
  </si>
  <si>
    <t xml:space="preserve">  调入资金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</si>
  <si>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</si>
  <si>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</si>
  <si>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</si>
  <si>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</si>
  <si>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年终结余</t>
  </si>
  <si>
    <t xml:space="preserve">  接受其他地区援助收入</t>
  </si>
  <si>
    <t xml:space="preserve">  动用预算稳定调节基金</t>
  </si>
  <si>
    <t>收 入 总 计</t>
  </si>
  <si>
    <t>支 出 总 计</t>
  </si>
  <si>
    <t>附表3</t>
  </si>
  <si>
    <t>临空区2023年政府性基金收入调整表（草案）</t>
  </si>
  <si>
    <t>收 入 数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</si>
  <si>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</si>
  <si>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</si>
  <si>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</si>
  <si>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</si>
  <si>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</si>
  <si>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</si>
  <si>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</si>
  <si>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</si>
  <si>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</si>
  <si>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</si>
  <si>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</si>
  <si>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</si>
  <si>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</si>
  <si>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</si>
  <si>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>十五、其他政府性基金收入</t>
  </si>
  <si>
    <t>十六、专项债券对应项目专项收入</t>
  </si>
  <si>
    <t>收入合计</t>
  </si>
  <si>
    <t xml:space="preserve">  政府性基金补助收入</t>
  </si>
  <si>
    <t xml:space="preserve">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</si>
  <si>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</si>
  <si>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</si>
  <si>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</si>
  <si>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</si>
  <si>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附表4</t>
  </si>
  <si>
    <t>临空区2023年政府性基金支出调整表（草案）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</si>
  <si>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</si>
  <si>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</si>
  <si>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</si>
  <si>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</si>
  <si>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</si>
  <si>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</si>
  <si>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</si>
  <si>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</si>
  <si>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 xml:space="preserve"> 其他政府性基金及对应专项债务收入安排的支出</t>
  </si>
  <si>
    <t>九、债务付息支出</t>
  </si>
  <si>
    <t>十、债务发行费用支出</t>
  </si>
  <si>
    <t>十一、抗疫特别国债安排的支出</t>
  </si>
  <si>
    <t>支出合计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</si>
  <si>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</si>
  <si>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</si>
  <si>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</si>
  <si>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</si>
  <si>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</si>
  <si>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</si>
  <si>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</si>
  <si>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</si>
  <si>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表5</t>
  </si>
  <si>
    <t>临空区2023年政府专项债务限额和余额表</t>
  </si>
  <si>
    <t>地  区</t>
  </si>
  <si>
    <t>债务限额</t>
  </si>
  <si>
    <t>债务余额</t>
  </si>
  <si>
    <t>备注</t>
  </si>
  <si>
    <t>临空区</t>
  </si>
  <si>
    <t xml:space="preserve"> </t>
  </si>
  <si>
    <t>表6</t>
  </si>
  <si>
    <t>临空区2023年新增政府专项债券资金安排情况表</t>
  </si>
  <si>
    <t>序号</t>
  </si>
  <si>
    <t>发行金额</t>
  </si>
  <si>
    <t>合计</t>
  </si>
  <si>
    <t>鄂州东站片区交通配套项目-吴都大道（葛山大道-体育东路）工程</t>
  </si>
  <si>
    <t>鄂州空港综合保税区口岸作业区</t>
  </si>
  <si>
    <t>将军大道（孙权大道-保税区）道路工程</t>
  </si>
  <si>
    <t>燕花路（环湖四路-机场南路）道路工程</t>
  </si>
  <si>
    <t>燕矶集镇城市更新项目</t>
  </si>
  <si>
    <t>长山生态陵园（三期）项目</t>
  </si>
  <si>
    <t>机场南路（燕花路-机场高速）道路工程</t>
  </si>
  <si>
    <t>将军大道东延（走马湖东路-综保路）管廊及基础配套工程</t>
  </si>
  <si>
    <t>吴楚大道（保税区-S203）管廊及基础配套工程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</si>
</sst>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_);[Red]\(0\)"/>
    <numFmt numFmtId="180" formatCode="_ * #,##0_ ;_ * \-#,##0_ ;_ * &quot;-&quot;??_ ;_ @_ "/>
    <numFmt numFmtId="181" formatCode="_ * #,##0.0_ ;_ * \-#,##0.0_ ;_ * &quot;-&quot;??_ ;_ @_ "/>
    <numFmt numFmtId="182" formatCode="#,##0.00_ "/>
  </numFmts>
  <fonts count="7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8"/>
      <name val="方正小标宋简体"/>
      <family val="0"/>
    </font>
    <font>
      <sz val="12"/>
      <name val="Times New Roman"/>
      <family val="1"/>
    </font>
    <font>
      <b/>
      <sz val="22"/>
      <name val="黑体"/>
      <family val="3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仿宋_GB2312"/>
      <family val="0"/>
    </font>
    <font>
      <sz val="12"/>
      <color indexed="8"/>
      <name val="仿宋"/>
      <family val="3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1"/>
      <name val="仿宋"/>
      <family val="3"/>
    </font>
    <font>
      <sz val="18"/>
      <name val="黑体"/>
      <family val="3"/>
    </font>
    <font>
      <sz val="16"/>
      <name val="楷体_GB2312"/>
      <family val="0"/>
    </font>
    <font>
      <sz val="36"/>
      <name val="黑体"/>
      <family val="3"/>
    </font>
    <font>
      <sz val="22"/>
      <name val="楷体"/>
      <family val="3"/>
    </font>
    <font>
      <sz val="20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4" applyNumberFormat="0" applyAlignment="0" applyProtection="0"/>
    <xf numFmtId="0" fontId="57" fillId="4" borderId="5" applyNumberFormat="0" applyAlignment="0" applyProtection="0"/>
    <xf numFmtId="0" fontId="58" fillId="4" borderId="4" applyNumberFormat="0" applyAlignment="0" applyProtection="0"/>
    <xf numFmtId="0" fontId="59" fillId="5" borderId="6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2" fillId="0" borderId="0" xfId="82" applyFont="1" applyFill="1" applyBorder="1" applyAlignment="1">
      <alignment vertical="center"/>
      <protection/>
    </xf>
    <xf numFmtId="0" fontId="0" fillId="0" borderId="0" xfId="83" applyFont="1" applyFill="1" applyBorder="1" applyAlignment="1">
      <alignment vertical="center"/>
      <protection/>
    </xf>
    <xf numFmtId="0" fontId="0" fillId="0" borderId="0" xfId="80" applyFont="1" applyFill="1" applyBorder="1" applyAlignment="1">
      <alignment vertical="center"/>
      <protection/>
    </xf>
    <xf numFmtId="0" fontId="1" fillId="0" borderId="0" xfId="82" applyFont="1" applyFill="1" applyBorder="1" applyAlignment="1">
      <alignment vertical="center"/>
      <protection/>
    </xf>
    <xf numFmtId="0" fontId="3" fillId="0" borderId="0" xfId="78" applyFont="1" applyFill="1" applyAlignment="1">
      <alignment vertical="center"/>
      <protection/>
    </xf>
    <xf numFmtId="176" fontId="0" fillId="0" borderId="0" xfId="80" applyNumberFormat="1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0" fillId="0" borderId="0" xfId="77" applyFont="1" applyFill="1" applyBorder="1" applyAlignment="1">
      <alignment horizontal="center" vertical="center"/>
      <protection/>
    </xf>
    <xf numFmtId="0" fontId="0" fillId="0" borderId="0" xfId="77" applyFont="1" applyFill="1" applyBorder="1" applyAlignment="1">
      <alignment vertical="center"/>
      <protection/>
    </xf>
    <xf numFmtId="176" fontId="5" fillId="0" borderId="0" xfId="80" applyNumberFormat="1" applyFont="1" applyFill="1" applyBorder="1" applyAlignment="1">
      <alignment horizontal="center" vertical="center"/>
      <protection/>
    </xf>
    <xf numFmtId="0" fontId="1" fillId="0" borderId="0" xfId="80" applyFont="1" applyFill="1" applyBorder="1" applyAlignment="1">
      <alignment horizontal="right" vertical="center"/>
      <protection/>
    </xf>
    <xf numFmtId="0" fontId="67" fillId="0" borderId="9" xfId="77" applyFont="1" applyFill="1" applyBorder="1" applyAlignment="1">
      <alignment horizontal="center" vertical="center"/>
      <protection/>
    </xf>
    <xf numFmtId="0" fontId="6" fillId="0" borderId="0" xfId="80" applyFont="1" applyFill="1" applyBorder="1" applyAlignment="1">
      <alignment vertical="center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vertical="center"/>
    </xf>
    <xf numFmtId="0" fontId="8" fillId="0" borderId="0" xfId="76" applyFont="1" applyFill="1">
      <alignment/>
      <protection/>
    </xf>
    <xf numFmtId="0" fontId="1" fillId="0" borderId="0" xfId="76" applyFont="1" applyFill="1" applyAlignment="1">
      <alignment vertical="center"/>
      <protection/>
    </xf>
    <xf numFmtId="0" fontId="1" fillId="0" borderId="0" xfId="76" applyFont="1" applyFill="1">
      <alignment/>
      <protection/>
    </xf>
    <xf numFmtId="0" fontId="9" fillId="0" borderId="0" xfId="77" applyFont="1" applyFill="1" applyAlignment="1">
      <alignment horizontal="center" vertical="center"/>
      <protection/>
    </xf>
    <xf numFmtId="0" fontId="0" fillId="0" borderId="0" xfId="77" applyFont="1" applyFill="1" applyBorder="1" applyAlignment="1">
      <alignment horizontal="right" vertical="center"/>
      <protection/>
    </xf>
    <xf numFmtId="0" fontId="1" fillId="0" borderId="0" xfId="77" applyFont="1" applyFill="1" applyBorder="1" applyAlignment="1">
      <alignment horizontal="right" vertical="center"/>
      <protection/>
    </xf>
    <xf numFmtId="3" fontId="67" fillId="0" borderId="9" xfId="77" applyNumberFormat="1" applyFont="1" applyFill="1" applyBorder="1" applyAlignment="1" applyProtection="1">
      <alignment vertical="center" wrapText="1"/>
      <protection/>
    </xf>
    <xf numFmtId="177" fontId="67" fillId="0" borderId="9" xfId="77" applyNumberFormat="1" applyFont="1" applyFill="1" applyBorder="1" applyAlignment="1">
      <alignment horizontal="right" vertical="center"/>
      <protection/>
    </xf>
    <xf numFmtId="177" fontId="10" fillId="0" borderId="9" xfId="77" applyNumberFormat="1" applyFont="1" applyFill="1" applyBorder="1" applyAlignment="1">
      <alignment horizontal="right" vertical="center"/>
      <protection/>
    </xf>
    <xf numFmtId="0" fontId="0" fillId="0" borderId="10" xfId="77" applyFont="1" applyFill="1" applyBorder="1" applyAlignment="1">
      <alignment horizontal="left" vertical="center"/>
      <protection/>
    </xf>
    <xf numFmtId="0" fontId="66" fillId="0" borderId="0" xfId="0" applyFont="1" applyFill="1" applyAlignment="1">
      <alignment/>
    </xf>
    <xf numFmtId="0" fontId="68" fillId="0" borderId="0" xfId="78" applyFont="1" applyFill="1" applyAlignment="1">
      <alignment vertical="center"/>
      <protection/>
    </xf>
    <xf numFmtId="0" fontId="11" fillId="0" borderId="0" xfId="78" applyFont="1" applyFill="1" applyAlignment="1">
      <alignment horizontal="center" vertical="center"/>
      <protection/>
    </xf>
    <xf numFmtId="0" fontId="68" fillId="0" borderId="0" xfId="78" applyFont="1" applyFill="1" applyAlignment="1">
      <alignment horizontal="right" vertical="center"/>
      <protection/>
    </xf>
    <xf numFmtId="0" fontId="67" fillId="0" borderId="9" xfId="78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3" fontId="68" fillId="0" borderId="9" xfId="78" applyNumberFormat="1" applyFont="1" applyFill="1" applyBorder="1" applyAlignment="1" applyProtection="1">
      <alignment vertical="center"/>
      <protection/>
    </xf>
    <xf numFmtId="177" fontId="68" fillId="0" borderId="9" xfId="78" applyNumberFormat="1" applyFont="1" applyFill="1" applyBorder="1" applyAlignment="1">
      <alignment horizontal="right" vertical="center"/>
      <protection/>
    </xf>
    <xf numFmtId="3" fontId="68" fillId="0" borderId="9" xfId="78" applyNumberFormat="1" applyFont="1" applyFill="1" applyBorder="1" applyAlignment="1" applyProtection="1">
      <alignment horizontal="left" vertical="center"/>
      <protection/>
    </xf>
    <xf numFmtId="0" fontId="68" fillId="0" borderId="9" xfId="78" applyFont="1" applyFill="1" applyBorder="1" applyAlignment="1">
      <alignment vertical="center"/>
      <protection/>
    </xf>
    <xf numFmtId="0" fontId="67" fillId="0" borderId="9" xfId="78" applyFont="1" applyFill="1" applyBorder="1" applyAlignment="1">
      <alignment horizontal="distributed" vertical="center" indent="2"/>
      <protection/>
    </xf>
    <xf numFmtId="177" fontId="67" fillId="0" borderId="9" xfId="78" applyNumberFormat="1" applyFont="1" applyFill="1" applyBorder="1" applyAlignment="1">
      <alignment horizontal="right" vertical="center"/>
      <protection/>
    </xf>
    <xf numFmtId="0" fontId="2" fillId="0" borderId="9" xfId="81" applyFont="1" applyFill="1" applyBorder="1" applyAlignment="1" applyProtection="1">
      <alignment vertical="center"/>
      <protection locked="0"/>
    </xf>
    <xf numFmtId="1" fontId="68" fillId="0" borderId="9" xfId="78" applyNumberFormat="1" applyFont="1" applyFill="1" applyBorder="1" applyAlignment="1" applyProtection="1">
      <alignment vertical="center"/>
      <protection locked="0"/>
    </xf>
    <xf numFmtId="0" fontId="12" fillId="0" borderId="0" xfId="78" applyFont="1" applyFill="1" applyAlignment="1">
      <alignment vertical="center"/>
      <protection/>
    </xf>
    <xf numFmtId="0" fontId="68" fillId="0" borderId="0" xfId="78" applyFont="1" applyFill="1" applyAlignment="1">
      <alignment vertical="center" wrapText="1"/>
      <protection/>
    </xf>
    <xf numFmtId="0" fontId="67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left" vertical="center"/>
      <protection/>
    </xf>
    <xf numFmtId="0" fontId="3" fillId="0" borderId="0" xfId="78" applyFont="1" applyFill="1">
      <alignment/>
      <protection/>
    </xf>
    <xf numFmtId="0" fontId="9" fillId="0" borderId="0" xfId="77" applyFont="1" applyFill="1" applyBorder="1" applyAlignment="1">
      <alignment horizontal="center" vertical="center"/>
      <protection/>
    </xf>
    <xf numFmtId="0" fontId="9" fillId="0" borderId="0" xfId="78" applyFont="1" applyFill="1" applyAlignment="1">
      <alignment horizontal="center" vertical="center"/>
      <protection/>
    </xf>
    <xf numFmtId="177" fontId="68" fillId="0" borderId="9" xfId="78" applyNumberFormat="1" applyFont="1" applyFill="1" applyBorder="1" applyAlignment="1" applyProtection="1">
      <alignment horizontal="right" vertical="center"/>
      <protection/>
    </xf>
    <xf numFmtId="177" fontId="67" fillId="0" borderId="9" xfId="78" applyNumberFormat="1" applyFont="1" applyFill="1" applyBorder="1" applyAlignment="1" applyProtection="1">
      <alignment horizontal="right" vertical="center"/>
      <protection/>
    </xf>
    <xf numFmtId="0" fontId="13" fillId="0" borderId="9" xfId="75" applyFont="1" applyFill="1" applyBorder="1" applyAlignment="1">
      <alignment vertical="center"/>
      <protection/>
    </xf>
    <xf numFmtId="177" fontId="68" fillId="0" borderId="9" xfId="78" applyNumberFormat="1" applyFont="1" applyFill="1" applyBorder="1" applyAlignment="1" applyProtection="1">
      <alignment horizontal="right" vertical="center"/>
      <protection locked="0"/>
    </xf>
    <xf numFmtId="0" fontId="14" fillId="0" borderId="0" xfId="72" applyFont="1" applyFill="1">
      <alignment/>
      <protection/>
    </xf>
    <xf numFmtId="0" fontId="15" fillId="0" borderId="0" xfId="72" applyFont="1" applyFill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Alignment="1">
      <alignment vertical="center"/>
      <protection/>
    </xf>
    <xf numFmtId="178" fontId="17" fillId="0" borderId="0" xfId="72" applyNumberFormat="1" applyFont="1" applyFill="1" applyAlignment="1">
      <alignment horizontal="center" vertical="center"/>
      <protection/>
    </xf>
    <xf numFmtId="0" fontId="17" fillId="0" borderId="0" xfId="72" applyFont="1" applyFill="1">
      <alignment/>
      <protection/>
    </xf>
    <xf numFmtId="0" fontId="18" fillId="0" borderId="0" xfId="72" applyFont="1" applyFill="1" applyAlignment="1">
      <alignment horizontal="center" vertical="center"/>
      <protection/>
    </xf>
    <xf numFmtId="0" fontId="19" fillId="0" borderId="0" xfId="72" applyFont="1" applyFill="1" applyAlignment="1">
      <alignment vertical="center"/>
      <protection/>
    </xf>
    <xf numFmtId="178" fontId="19" fillId="0" borderId="0" xfId="72" applyNumberFormat="1" applyFont="1" applyFill="1" applyAlignment="1">
      <alignment horizontal="center" vertical="center"/>
      <protection/>
    </xf>
    <xf numFmtId="179" fontId="20" fillId="0" borderId="0" xfId="72" applyNumberFormat="1" applyFont="1" applyFill="1" applyBorder="1" applyAlignment="1">
      <alignment horizontal="right"/>
      <protection/>
    </xf>
    <xf numFmtId="0" fontId="21" fillId="0" borderId="9" xfId="71" applyFont="1" applyFill="1" applyBorder="1" applyAlignment="1">
      <alignment horizontal="center" vertical="center" wrapText="1"/>
      <protection/>
    </xf>
    <xf numFmtId="0" fontId="22" fillId="0" borderId="9" xfId="73" applyNumberFormat="1" applyFont="1" applyFill="1" applyBorder="1" applyAlignment="1" applyProtection="1">
      <alignment horizontal="center" vertical="center"/>
      <protection/>
    </xf>
    <xf numFmtId="49" fontId="67" fillId="0" borderId="9" xfId="76" applyNumberFormat="1" applyFont="1" applyFill="1" applyBorder="1" applyAlignment="1" applyProtection="1">
      <alignment horizontal="center" vertical="center" wrapText="1"/>
      <protection locked="0"/>
    </xf>
    <xf numFmtId="1" fontId="13" fillId="33" borderId="9" xfId="72" applyNumberFormat="1" applyFont="1" applyFill="1" applyBorder="1" applyAlignment="1" applyProtection="1">
      <alignment vertical="center"/>
      <protection locked="0"/>
    </xf>
    <xf numFmtId="176" fontId="6" fillId="0" borderId="9" xfId="73" applyNumberFormat="1" applyFont="1" applyFill="1" applyBorder="1" applyAlignment="1">
      <alignment horizontal="center" vertical="center"/>
      <protection/>
    </xf>
    <xf numFmtId="178" fontId="6" fillId="0" borderId="9" xfId="72" applyNumberFormat="1" applyFont="1" applyFill="1" applyBorder="1" applyAlignment="1" applyProtection="1">
      <alignment vertical="center"/>
      <protection locked="0"/>
    </xf>
    <xf numFmtId="176" fontId="13" fillId="0" borderId="9" xfId="72" applyNumberFormat="1" applyFont="1" applyFill="1" applyBorder="1" applyAlignment="1">
      <alignment horizontal="center" vertical="center"/>
      <protection/>
    </xf>
    <xf numFmtId="1" fontId="17" fillId="33" borderId="9" xfId="72" applyNumberFormat="1" applyFont="1" applyFill="1" applyBorder="1" applyAlignment="1" applyProtection="1">
      <alignment vertical="center"/>
      <protection locked="0"/>
    </xf>
    <xf numFmtId="176" fontId="0" fillId="0" borderId="9" xfId="73" applyNumberFormat="1" applyFont="1" applyFill="1" applyBorder="1" applyAlignment="1">
      <alignment horizontal="center" vertical="center"/>
      <protection/>
    </xf>
    <xf numFmtId="176" fontId="0" fillId="0" borderId="9" xfId="73" applyNumberFormat="1" applyFont="1" applyFill="1" applyBorder="1" applyAlignment="1" applyProtection="1">
      <alignment horizontal="center" vertical="center"/>
      <protection locked="0"/>
    </xf>
    <xf numFmtId="176" fontId="17" fillId="0" borderId="9" xfId="72" applyNumberFormat="1" applyFont="1" applyFill="1" applyBorder="1" applyAlignment="1">
      <alignment horizontal="center" vertical="center"/>
      <protection/>
    </xf>
    <xf numFmtId="176" fontId="17" fillId="0" borderId="9" xfId="15" applyNumberFormat="1" applyFont="1" applyFill="1" applyBorder="1" applyAlignment="1">
      <alignment horizontal="center" vertical="center"/>
    </xf>
    <xf numFmtId="0" fontId="16" fillId="0" borderId="9" xfId="72" applyFont="1" applyFill="1" applyBorder="1">
      <alignment/>
      <protection/>
    </xf>
    <xf numFmtId="176" fontId="13" fillId="0" borderId="9" xfId="15" applyNumberFormat="1" applyFont="1" applyFill="1" applyBorder="1" applyAlignment="1">
      <alignment horizontal="center" vertical="center"/>
    </xf>
    <xf numFmtId="176" fontId="6" fillId="34" borderId="9" xfId="73" applyNumberFormat="1" applyFont="1" applyFill="1" applyBorder="1" applyAlignment="1">
      <alignment horizontal="center" vertical="center"/>
      <protection/>
    </xf>
    <xf numFmtId="176" fontId="17" fillId="34" borderId="9" xfId="72" applyNumberFormat="1" applyFont="1" applyFill="1" applyBorder="1" applyAlignment="1">
      <alignment horizontal="center" vertical="center"/>
      <protection/>
    </xf>
    <xf numFmtId="178" fontId="6" fillId="0" borderId="9" xfId="69" applyNumberFormat="1" applyFont="1" applyFill="1" applyBorder="1" applyAlignment="1">
      <alignment horizontal="left" vertical="center"/>
      <protection/>
    </xf>
    <xf numFmtId="178" fontId="17" fillId="0" borderId="9" xfId="72" applyNumberFormat="1" applyFont="1" applyFill="1" applyBorder="1" applyAlignment="1">
      <alignment vertical="center"/>
      <protection/>
    </xf>
    <xf numFmtId="178" fontId="0" fillId="0" borderId="9" xfId="73" applyNumberFormat="1" applyFont="1" applyFill="1" applyBorder="1" applyAlignment="1" applyProtection="1">
      <alignment horizontal="center" vertical="center"/>
      <protection locked="0"/>
    </xf>
    <xf numFmtId="0" fontId="13" fillId="0" borderId="9" xfId="65" applyFont="1" applyFill="1" applyBorder="1" applyAlignment="1">
      <alignment horizontal="center" vertical="center"/>
      <protection/>
    </xf>
    <xf numFmtId="177" fontId="6" fillId="0" borderId="9" xfId="73" applyNumberFormat="1" applyFont="1" applyFill="1" applyBorder="1" applyAlignment="1">
      <alignment horizontal="center" vertical="center"/>
      <protection/>
    </xf>
    <xf numFmtId="0" fontId="13" fillId="0" borderId="9" xfId="72" applyFont="1" applyFill="1" applyBorder="1" applyAlignment="1">
      <alignment horizontal="center" vertical="center"/>
      <protection/>
    </xf>
    <xf numFmtId="180" fontId="6" fillId="0" borderId="9" xfId="73" applyNumberFormat="1" applyFont="1" applyFill="1" applyBorder="1" applyAlignment="1">
      <alignment horizontal="center" vertical="center"/>
      <protection/>
    </xf>
    <xf numFmtId="0" fontId="20" fillId="0" borderId="0" xfId="72" applyFont="1" applyFill="1" applyAlignment="1">
      <alignment vertical="center"/>
      <protection/>
    </xf>
    <xf numFmtId="176" fontId="17" fillId="0" borderId="0" xfId="72" applyNumberFormat="1" applyFont="1" applyFill="1" applyAlignment="1">
      <alignment vertical="center"/>
      <protection/>
    </xf>
    <xf numFmtId="181" fontId="16" fillId="0" borderId="0" xfId="72" applyNumberFormat="1" applyFont="1" applyFill="1">
      <alignment/>
      <protection/>
    </xf>
    <xf numFmtId="176" fontId="16" fillId="0" borderId="0" xfId="72" applyNumberFormat="1" applyFont="1" applyFill="1">
      <alignment/>
      <protection/>
    </xf>
    <xf numFmtId="10" fontId="16" fillId="0" borderId="0" xfId="17" applyNumberFormat="1" applyFont="1" applyFill="1" applyBorder="1" applyAlignment="1" applyProtection="1">
      <alignment/>
      <protection/>
    </xf>
    <xf numFmtId="179" fontId="16" fillId="0" borderId="0" xfId="72" applyNumberFormat="1" applyFont="1" applyFill="1">
      <alignment/>
      <protection/>
    </xf>
    <xf numFmtId="4" fontId="16" fillId="0" borderId="0" xfId="72" applyNumberFormat="1" applyFont="1" applyFill="1">
      <alignment/>
      <protection/>
    </xf>
    <xf numFmtId="182" fontId="16" fillId="0" borderId="0" xfId="72" applyNumberFormat="1" applyFont="1" applyFill="1">
      <alignment/>
      <protection/>
    </xf>
    <xf numFmtId="0" fontId="4" fillId="0" borderId="0" xfId="78" applyFont="1" applyFill="1" applyAlignment="1">
      <alignment horizontal="center" vertical="center"/>
      <protection/>
    </xf>
    <xf numFmtId="0" fontId="23" fillId="0" borderId="0" xfId="78" applyFont="1" applyFill="1" applyAlignment="1">
      <alignment vertical="center"/>
      <protection/>
    </xf>
    <xf numFmtId="0" fontId="23" fillId="0" borderId="0" xfId="78" applyFont="1" applyFill="1" applyAlignment="1">
      <alignment horizontal="right" vertical="center"/>
      <protection/>
    </xf>
    <xf numFmtId="0" fontId="6" fillId="0" borderId="11" xfId="78" applyFont="1" applyFill="1" applyBorder="1" applyAlignment="1">
      <alignment horizontal="center" vertical="center" wrapText="1"/>
      <protection/>
    </xf>
    <xf numFmtId="0" fontId="6" fillId="0" borderId="9" xfId="78" applyFont="1" applyFill="1" applyBorder="1" applyAlignment="1">
      <alignment horizontal="center" vertical="center" wrapText="1"/>
      <protection/>
    </xf>
    <xf numFmtId="0" fontId="13" fillId="0" borderId="9" xfId="73" applyNumberFormat="1" applyFont="1" applyFill="1" applyBorder="1" applyAlignment="1" applyProtection="1">
      <alignment horizontal="center" vertical="center" wrapText="1"/>
      <protection/>
    </xf>
    <xf numFmtId="0" fontId="6" fillId="0" borderId="9" xfId="70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 applyProtection="1">
      <alignment vertical="center" wrapText="1"/>
      <protection locked="0"/>
    </xf>
    <xf numFmtId="177" fontId="0" fillId="0" borderId="9" xfId="77" applyNumberFormat="1" applyFont="1" applyFill="1" applyBorder="1" applyAlignment="1" applyProtection="1">
      <alignment horizontal="right" vertical="center" wrapText="1"/>
      <protection locked="0"/>
    </xf>
    <xf numFmtId="177" fontId="0" fillId="0" borderId="9" xfId="79" applyNumberFormat="1" applyFont="1" applyFill="1" applyBorder="1" applyAlignment="1">
      <alignment horizontal="right" vertical="center" wrapText="1"/>
    </xf>
    <xf numFmtId="0" fontId="0" fillId="0" borderId="9" xfId="73" applyFont="1" applyFill="1" applyBorder="1" applyAlignment="1" applyProtection="1">
      <alignment vertical="center" wrapText="1"/>
      <protection locked="0"/>
    </xf>
    <xf numFmtId="177" fontId="69" fillId="0" borderId="9" xfId="0" applyNumberFormat="1" applyFont="1" applyFill="1" applyBorder="1" applyAlignment="1">
      <alignment vertical="center" wrapText="1"/>
    </xf>
    <xf numFmtId="176" fontId="0" fillId="0" borderId="9" xfId="73" applyNumberFormat="1" applyFont="1" applyFill="1" applyBorder="1" applyAlignment="1" applyProtection="1">
      <alignment vertical="center" wrapText="1"/>
      <protection locked="0"/>
    </xf>
    <xf numFmtId="0" fontId="0" fillId="0" borderId="9" xfId="68" applyNumberFormat="1" applyFont="1" applyFill="1" applyBorder="1" applyAlignment="1" applyProtection="1">
      <alignment vertical="center" wrapText="1"/>
      <protection/>
    </xf>
    <xf numFmtId="0" fontId="69" fillId="0" borderId="9" xfId="0" applyFont="1" applyFill="1" applyBorder="1" applyAlignment="1">
      <alignment vertical="center" wrapText="1"/>
    </xf>
    <xf numFmtId="177" fontId="6" fillId="0" borderId="9" xfId="78" applyNumberFormat="1" applyFont="1" applyFill="1" applyBorder="1" applyAlignment="1">
      <alignment horizontal="right" vertical="center" wrapText="1"/>
      <protection/>
    </xf>
    <xf numFmtId="177" fontId="6" fillId="0" borderId="9" xfId="79" applyNumberFormat="1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 vertical="center"/>
      <protection locked="0"/>
    </xf>
    <xf numFmtId="0" fontId="24" fillId="35" borderId="0" xfId="0" applyFont="1" applyFill="1" applyAlignment="1" applyProtection="1">
      <alignment vertical="center"/>
      <protection locked="0"/>
    </xf>
    <xf numFmtId="0" fontId="25" fillId="35" borderId="0" xfId="0" applyFont="1" applyFill="1" applyAlignment="1" applyProtection="1">
      <alignment vertical="center"/>
      <protection locked="0"/>
    </xf>
    <xf numFmtId="0" fontId="26" fillId="35" borderId="0" xfId="0" applyFont="1" applyFill="1" applyAlignment="1" applyProtection="1">
      <alignment horizontal="center" vertical="center"/>
      <protection locked="0"/>
    </xf>
    <xf numFmtId="0" fontId="27" fillId="35" borderId="0" xfId="0" applyFont="1" applyFill="1" applyAlignment="1" applyProtection="1">
      <alignment horizontal="center" vertical="center"/>
      <protection locked="0"/>
    </xf>
    <xf numFmtId="0" fontId="28" fillId="35" borderId="0" xfId="0" applyFont="1" applyFill="1" applyAlignment="1" applyProtection="1">
      <alignment horizontal="center" vertical="center"/>
      <protection locked="0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0月缴款书1032_2018年12月31日缴款书1.4" xfId="63"/>
    <cellStyle name="常规_Y4-2016年社会保险基金预算 2" xfId="64"/>
    <cellStyle name="常规_元坝区" xfId="65"/>
    <cellStyle name="常规_市本级 2_2018年预算草案附表" xfId="66"/>
    <cellStyle name="常规_ 收入表" xfId="67"/>
    <cellStyle name="常规_录入表" xfId="68"/>
    <cellStyle name="常规_元坝区 2_2018年预算草案附表" xfId="69"/>
    <cellStyle name="常规 2 2" xfId="70"/>
    <cellStyle name="常规_200704(第一稿）" xfId="71"/>
    <cellStyle name="常规_市本级" xfId="72"/>
    <cellStyle name="常规_2015年预算调整草案" xfId="73"/>
    <cellStyle name="常规_市本级_2015年预算调整草案" xfId="74"/>
    <cellStyle name="常规_元坝区_2015年预算调整草案" xfId="75"/>
    <cellStyle name="常规 7" xfId="76"/>
    <cellStyle name="常规_21湖北省2015年地方财政预算表（20150331报部）" xfId="77"/>
    <cellStyle name="常规 2" xfId="78"/>
    <cellStyle name="百分比 2" xfId="79"/>
    <cellStyle name="常规_Sheet3_1 2" xfId="80"/>
    <cellStyle name="常规_2017年计划收入表(小区）" xfId="81"/>
    <cellStyle name="常规 5 8" xfId="82"/>
    <cellStyle name="常规_Sheet2 2" xfId="8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29614;&#20256;&#25991;&#20214;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29614;&#20256;&#25991;&#20214;\&#35843;&#25972;&#39044;&#31639;&#25253;&#21578;\&#26126;&#32454;&#349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29614;&#20256;&#25991;&#20214;\2019-202&#24180;&#20154;&#22823;--&#21439;&#24066;&#27719;&#24635;&#22823;&#31867;--&#26412;&#32423;&#20154;&#22823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40644;&#29614;&#20256;&#25991;&#20214;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  <sheetName val="人员职务"/>
    </sheetNames>
    <definedNames>
      <definedName name="BM8_SelectZBM.BM8_ZBMChangeKMM"/>
      <definedName name="BM8_SelectZBM.BM8_ZBMminusOption"/>
      <definedName name="BM8_SelectZBM.BM8_ZBMSumOption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人员职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showZeros="0" zoomScaleSheetLayoutView="100" workbookViewId="0" topLeftCell="A3">
      <selection activeCell="L15" sqref="L15"/>
    </sheetView>
  </sheetViews>
  <sheetFormatPr defaultColWidth="9.00390625" defaultRowHeight="14.25"/>
  <cols>
    <col min="1" max="1" width="118.625" style="116" customWidth="1"/>
    <col min="2" max="16384" width="9.00390625" style="116" customWidth="1"/>
  </cols>
  <sheetData>
    <row r="1" ht="36.75" customHeight="1">
      <c r="A1" s="117" t="s">
        <v>0</v>
      </c>
    </row>
    <row r="2" ht="52.5" customHeight="1">
      <c r="A2" s="118"/>
    </row>
    <row r="3" ht="178.5" customHeight="1">
      <c r="A3" s="119" t="s">
        <v>1</v>
      </c>
    </row>
    <row r="4" ht="51.75" customHeight="1">
      <c r="A4" s="120"/>
    </row>
    <row r="5" ht="33" customHeight="1">
      <c r="A5" s="121"/>
    </row>
    <row r="6" ht="42" customHeight="1">
      <c r="A6" s="121"/>
    </row>
  </sheetData>
  <sheetProtection/>
  <printOptions horizontalCentered="1"/>
  <pageMargins left="0.75" right="0.75" top="0.979166666666667" bottom="0.979166666666667" header="0.509027777777778" footer="0.50902777777777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showZeros="0" zoomScaleSheetLayoutView="100" workbookViewId="0" topLeftCell="A10">
      <selection activeCell="L15" sqref="L15"/>
    </sheetView>
  </sheetViews>
  <sheetFormatPr defaultColWidth="9.00390625" defaultRowHeight="14.25"/>
  <cols>
    <col min="1" max="1" width="33.25390625" style="33" customWidth="1"/>
    <col min="2" max="4" width="18.375" style="33" customWidth="1"/>
    <col min="5" max="16384" width="9.00390625" style="33" customWidth="1"/>
  </cols>
  <sheetData>
    <row r="1" spans="1:4" ht="14.25">
      <c r="A1" s="50" t="s">
        <v>2</v>
      </c>
      <c r="B1" s="34"/>
      <c r="C1" s="34"/>
      <c r="D1" s="36"/>
    </row>
    <row r="2" spans="1:4" ht="27">
      <c r="A2" s="99" t="s">
        <v>3</v>
      </c>
      <c r="B2" s="99"/>
      <c r="C2" s="99"/>
      <c r="D2" s="99"/>
    </row>
    <row r="3" spans="1:4" ht="13.5">
      <c r="A3" s="100"/>
      <c r="B3" s="100"/>
      <c r="C3" s="100"/>
      <c r="D3" s="101" t="s">
        <v>4</v>
      </c>
    </row>
    <row r="4" spans="1:4" ht="18.75" customHeight="1">
      <c r="A4" s="102" t="s">
        <v>5</v>
      </c>
      <c r="B4" s="103" t="s">
        <v>6</v>
      </c>
      <c r="C4" s="103"/>
      <c r="D4" s="103"/>
    </row>
    <row r="5" spans="1:4" ht="18.75" customHeight="1">
      <c r="A5" s="104" t="s">
        <v>7</v>
      </c>
      <c r="B5" s="103" t="s">
        <v>8</v>
      </c>
      <c r="C5" s="105" t="s">
        <v>9</v>
      </c>
      <c r="D5" s="105" t="s">
        <v>10</v>
      </c>
    </row>
    <row r="6" spans="1:4" ht="18.75" customHeight="1">
      <c r="A6" s="106" t="s">
        <v>11</v>
      </c>
      <c r="B6" s="107">
        <v>13881</v>
      </c>
      <c r="C6" s="107">
        <v>16391</v>
      </c>
      <c r="D6" s="108">
        <f>C6-B6</f>
        <v>2510</v>
      </c>
    </row>
    <row r="7" spans="1:4" ht="18.75" customHeight="1">
      <c r="A7" s="109" t="s">
        <v>12</v>
      </c>
      <c r="B7" s="107"/>
      <c r="C7" s="107"/>
      <c r="D7" s="108">
        <f aca="true" t="shared" si="0" ref="D7:D32">C7-B7</f>
        <v>0</v>
      </c>
    </row>
    <row r="8" spans="1:4" ht="18.75" customHeight="1">
      <c r="A8" s="109" t="s">
        <v>13</v>
      </c>
      <c r="B8" s="110"/>
      <c r="C8" s="110"/>
      <c r="D8" s="108">
        <f t="shared" si="0"/>
        <v>0</v>
      </c>
    </row>
    <row r="9" spans="1:4" ht="18.75" customHeight="1">
      <c r="A9" s="109" t="s">
        <v>14</v>
      </c>
      <c r="B9" s="110">
        <v>3630</v>
      </c>
      <c r="C9" s="110">
        <v>4661</v>
      </c>
      <c r="D9" s="108">
        <f t="shared" si="0"/>
        <v>1031</v>
      </c>
    </row>
    <row r="10" spans="1:4" ht="18.75" customHeight="1">
      <c r="A10" s="109" t="s">
        <v>15</v>
      </c>
      <c r="B10" s="110">
        <v>16000</v>
      </c>
      <c r="C10" s="110">
        <v>17192</v>
      </c>
      <c r="D10" s="108">
        <f t="shared" si="0"/>
        <v>1192</v>
      </c>
    </row>
    <row r="11" spans="1:4" ht="18.75" customHeight="1">
      <c r="A11" s="109" t="s">
        <v>16</v>
      </c>
      <c r="B11" s="110">
        <v>10</v>
      </c>
      <c r="C11" s="110">
        <v>483</v>
      </c>
      <c r="D11" s="108">
        <f t="shared" si="0"/>
        <v>473</v>
      </c>
    </row>
    <row r="12" spans="1:4" ht="18.75" customHeight="1">
      <c r="A12" s="109" t="s">
        <v>17</v>
      </c>
      <c r="B12" s="110">
        <v>122</v>
      </c>
      <c r="C12" s="110">
        <v>58</v>
      </c>
      <c r="D12" s="108">
        <f t="shared" si="0"/>
        <v>-64</v>
      </c>
    </row>
    <row r="13" spans="1:4" ht="18.75" customHeight="1">
      <c r="A13" s="109" t="s">
        <v>18</v>
      </c>
      <c r="B13" s="110">
        <v>14898</v>
      </c>
      <c r="C13" s="110">
        <v>11559</v>
      </c>
      <c r="D13" s="108">
        <f t="shared" si="0"/>
        <v>-3339</v>
      </c>
    </row>
    <row r="14" spans="1:4" ht="18.75" customHeight="1">
      <c r="A14" s="109" t="s">
        <v>19</v>
      </c>
      <c r="B14" s="110">
        <v>4426</v>
      </c>
      <c r="C14" s="110">
        <v>6528</v>
      </c>
      <c r="D14" s="108">
        <f t="shared" si="0"/>
        <v>2102</v>
      </c>
    </row>
    <row r="15" spans="1:4" ht="18.75" customHeight="1">
      <c r="A15" s="109" t="s">
        <v>20</v>
      </c>
      <c r="B15" s="110">
        <v>424</v>
      </c>
      <c r="C15" s="110">
        <v>1030</v>
      </c>
      <c r="D15" s="108">
        <f t="shared" si="0"/>
        <v>606</v>
      </c>
    </row>
    <row r="16" spans="1:4" ht="18.75" customHeight="1">
      <c r="A16" s="109" t="s">
        <v>21</v>
      </c>
      <c r="B16" s="110">
        <v>69565</v>
      </c>
      <c r="C16" s="110">
        <v>53386</v>
      </c>
      <c r="D16" s="108">
        <f t="shared" si="0"/>
        <v>-16179</v>
      </c>
    </row>
    <row r="17" spans="1:4" ht="18.75" customHeight="1">
      <c r="A17" s="109" t="s">
        <v>22</v>
      </c>
      <c r="B17" s="110">
        <v>4065</v>
      </c>
      <c r="C17" s="110">
        <v>6730</v>
      </c>
      <c r="D17" s="108">
        <f t="shared" si="0"/>
        <v>2665</v>
      </c>
    </row>
    <row r="18" spans="1:4" ht="18.75" customHeight="1">
      <c r="A18" s="109" t="s">
        <v>23</v>
      </c>
      <c r="B18" s="110">
        <v>247</v>
      </c>
      <c r="C18" s="110">
        <v>220</v>
      </c>
      <c r="D18" s="108">
        <f t="shared" si="0"/>
        <v>-27</v>
      </c>
    </row>
    <row r="19" spans="1:4" ht="18.75" customHeight="1">
      <c r="A19" s="111" t="s">
        <v>24</v>
      </c>
      <c r="B19" s="110">
        <v>1207</v>
      </c>
      <c r="C19" s="110">
        <v>8765</v>
      </c>
      <c r="D19" s="108">
        <f t="shared" si="0"/>
        <v>7558</v>
      </c>
    </row>
    <row r="20" spans="1:4" ht="18.75" customHeight="1">
      <c r="A20" s="111" t="s">
        <v>25</v>
      </c>
      <c r="B20" s="110">
        <v>603</v>
      </c>
      <c r="C20" s="110">
        <v>1252</v>
      </c>
      <c r="D20" s="108">
        <f t="shared" si="0"/>
        <v>649</v>
      </c>
    </row>
    <row r="21" spans="1:4" ht="18.75" customHeight="1">
      <c r="A21" s="111" t="s">
        <v>26</v>
      </c>
      <c r="B21" s="110"/>
      <c r="C21" s="110"/>
      <c r="D21" s="108">
        <f t="shared" si="0"/>
        <v>0</v>
      </c>
    </row>
    <row r="22" spans="1:4" ht="18.75" customHeight="1">
      <c r="A22" s="111" t="s">
        <v>27</v>
      </c>
      <c r="B22" s="110">
        <v>60</v>
      </c>
      <c r="C22" s="110">
        <v>70</v>
      </c>
      <c r="D22" s="108">
        <f t="shared" si="0"/>
        <v>10</v>
      </c>
    </row>
    <row r="23" spans="1:4" ht="18.75" customHeight="1">
      <c r="A23" s="111" t="s">
        <v>28</v>
      </c>
      <c r="B23" s="110">
        <v>569</v>
      </c>
      <c r="C23" s="110">
        <v>850</v>
      </c>
      <c r="D23" s="108">
        <f t="shared" si="0"/>
        <v>281</v>
      </c>
    </row>
    <row r="24" spans="1:4" ht="18.75" customHeight="1">
      <c r="A24" s="111" t="s">
        <v>29</v>
      </c>
      <c r="B24" s="110">
        <v>399</v>
      </c>
      <c r="C24" s="110">
        <v>450</v>
      </c>
      <c r="D24" s="108">
        <f t="shared" si="0"/>
        <v>51</v>
      </c>
    </row>
    <row r="25" spans="1:4" ht="18.75" customHeight="1">
      <c r="A25" s="111" t="s">
        <v>30</v>
      </c>
      <c r="B25" s="110">
        <v>7</v>
      </c>
      <c r="C25" s="110">
        <v>10</v>
      </c>
      <c r="D25" s="108">
        <f t="shared" si="0"/>
        <v>3</v>
      </c>
    </row>
    <row r="26" spans="1:4" ht="18.75" customHeight="1">
      <c r="A26" s="111" t="s">
        <v>31</v>
      </c>
      <c r="B26" s="110">
        <v>706</v>
      </c>
      <c r="C26" s="110">
        <v>1165</v>
      </c>
      <c r="D26" s="108">
        <f t="shared" si="0"/>
        <v>459</v>
      </c>
    </row>
    <row r="27" spans="1:4" ht="18.75" customHeight="1">
      <c r="A27" s="111" t="s">
        <v>32</v>
      </c>
      <c r="B27" s="110"/>
      <c r="C27" s="110"/>
      <c r="D27" s="108">
        <f t="shared" si="0"/>
        <v>0</v>
      </c>
    </row>
    <row r="28" spans="1:4" ht="18.75" customHeight="1">
      <c r="A28" s="112" t="s">
        <v>33</v>
      </c>
      <c r="B28" s="110">
        <v>2168</v>
      </c>
      <c r="C28" s="110">
        <v>0</v>
      </c>
      <c r="D28" s="108">
        <f t="shared" si="0"/>
        <v>-2168</v>
      </c>
    </row>
    <row r="29" spans="1:4" ht="18.75" customHeight="1">
      <c r="A29" s="113" t="s">
        <v>34</v>
      </c>
      <c r="B29" s="110"/>
      <c r="C29" s="110"/>
      <c r="D29" s="108">
        <f t="shared" si="0"/>
        <v>0</v>
      </c>
    </row>
    <row r="30" spans="1:4" ht="18.75" customHeight="1">
      <c r="A30" s="113" t="s">
        <v>35</v>
      </c>
      <c r="B30" s="110"/>
      <c r="C30" s="110"/>
      <c r="D30" s="108">
        <f t="shared" si="0"/>
        <v>0</v>
      </c>
    </row>
    <row r="31" spans="1:4" ht="18.75" customHeight="1">
      <c r="A31" s="113" t="s">
        <v>36</v>
      </c>
      <c r="B31" s="110"/>
      <c r="C31" s="110"/>
      <c r="D31" s="108">
        <f t="shared" si="0"/>
        <v>0</v>
      </c>
    </row>
    <row r="32" spans="1:4" ht="18.75" customHeight="1">
      <c r="A32" s="102" t="s">
        <v>37</v>
      </c>
      <c r="B32" s="114">
        <f>SUM(B6:B31)</f>
        <v>132987</v>
      </c>
      <c r="C32" s="114">
        <f>SUM(C6:C31)</f>
        <v>130800</v>
      </c>
      <c r="D32" s="115">
        <f t="shared" si="0"/>
        <v>-2187</v>
      </c>
    </row>
  </sheetData>
  <sheetProtection/>
  <autoFilter ref="A5:D32"/>
  <mergeCells count="2">
    <mergeCell ref="A2:D2"/>
    <mergeCell ref="B4:D4"/>
  </mergeCells>
  <printOptions horizontalCentered="1"/>
  <pageMargins left="0.313888888888889" right="0.19652777777777802" top="0.590277777777778" bottom="0.235416666666667" header="0.5" footer="0.1562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26"/>
  <sheetViews>
    <sheetView showZeros="0" zoomScaleSheetLayoutView="100" workbookViewId="0" topLeftCell="A1">
      <pane xSplit="1" ySplit="5" topLeftCell="B6" activePane="bottomRight" state="frozen"/>
      <selection pane="bottomRight" activeCell="L15" sqref="L15"/>
    </sheetView>
  </sheetViews>
  <sheetFormatPr defaultColWidth="9.00390625" defaultRowHeight="14.25"/>
  <cols>
    <col min="1" max="1" width="35.125" style="61" customWidth="1"/>
    <col min="2" max="2" width="14.125" style="62" bestFit="1" customWidth="1"/>
    <col min="3" max="3" width="15.375" style="62" customWidth="1"/>
    <col min="4" max="4" width="12.25390625" style="62" customWidth="1"/>
    <col min="5" max="5" width="29.75390625" style="61" customWidth="1"/>
    <col min="6" max="6" width="11.25390625" style="63" customWidth="1"/>
    <col min="7" max="7" width="11.125" style="63" customWidth="1"/>
    <col min="8" max="8" width="12.50390625" style="63" customWidth="1"/>
    <col min="9" max="10" width="9.00390625" style="63" customWidth="1"/>
    <col min="11" max="11" width="14.125" style="63" customWidth="1"/>
    <col min="12" max="12" width="12.875" style="63" bestFit="1" customWidth="1"/>
    <col min="13" max="13" width="9.625" style="63" bestFit="1" customWidth="1"/>
    <col min="14" max="242" width="9.00390625" style="63" customWidth="1"/>
  </cols>
  <sheetData>
    <row r="1" ht="15.75" customHeight="1">
      <c r="A1" s="50" t="s">
        <v>38</v>
      </c>
    </row>
    <row r="2" spans="1:8" s="58" customFormat="1" ht="27">
      <c r="A2" s="64" t="s">
        <v>39</v>
      </c>
      <c r="B2" s="64"/>
      <c r="C2" s="64"/>
      <c r="D2" s="64"/>
      <c r="E2" s="64"/>
      <c r="F2" s="64"/>
      <c r="G2" s="64"/>
      <c r="H2" s="64"/>
    </row>
    <row r="3" spans="1:8" ht="19.5" customHeight="1">
      <c r="A3" s="65"/>
      <c r="B3" s="66"/>
      <c r="C3" s="66"/>
      <c r="D3" s="66"/>
      <c r="E3" s="65"/>
      <c r="H3" s="67" t="s">
        <v>4</v>
      </c>
    </row>
    <row r="4" spans="1:8" s="59" customFormat="1" ht="30" customHeight="1">
      <c r="A4" s="68" t="s">
        <v>40</v>
      </c>
      <c r="B4" s="68"/>
      <c r="C4" s="68"/>
      <c r="D4" s="68"/>
      <c r="E4" s="68" t="s">
        <v>41</v>
      </c>
      <c r="F4" s="68"/>
      <c r="G4" s="68"/>
      <c r="H4" s="68"/>
    </row>
    <row r="5" spans="1:8" s="59" customFormat="1" ht="30.75" customHeight="1">
      <c r="A5" s="69" t="s">
        <v>42</v>
      </c>
      <c r="B5" s="70" t="s">
        <v>43</v>
      </c>
      <c r="C5" s="70" t="s">
        <v>9</v>
      </c>
      <c r="D5" s="70" t="s">
        <v>10</v>
      </c>
      <c r="E5" s="69" t="s">
        <v>7</v>
      </c>
      <c r="F5" s="70" t="s">
        <v>43</v>
      </c>
      <c r="G5" s="70" t="s">
        <v>9</v>
      </c>
      <c r="H5" s="70" t="s">
        <v>10</v>
      </c>
    </row>
    <row r="6" spans="1:13" s="60" customFormat="1" ht="18.75" customHeight="1">
      <c r="A6" s="71" t="s">
        <v>44</v>
      </c>
      <c r="B6" s="72">
        <v>102000</v>
      </c>
      <c r="C6" s="72">
        <v>112700</v>
      </c>
      <c r="D6" s="72">
        <f aca="true" t="shared" si="0" ref="D6:D11">C6-B6</f>
        <v>10700</v>
      </c>
      <c r="E6" s="73" t="s">
        <v>45</v>
      </c>
      <c r="F6" s="74">
        <v>132987</v>
      </c>
      <c r="G6" s="74">
        <v>130800</v>
      </c>
      <c r="H6" s="74">
        <f>G6-F6</f>
        <v>-2187</v>
      </c>
      <c r="I6" s="93"/>
      <c r="J6" s="94">
        <v>90999</v>
      </c>
      <c r="K6" s="95">
        <f>C6/B6</f>
        <v>1.1049019607843138</v>
      </c>
      <c r="M6" s="60">
        <f>C6/J6-1</f>
        <v>0.2384751480785503</v>
      </c>
    </row>
    <row r="7" spans="1:8" s="60" customFormat="1" ht="18.75" customHeight="1">
      <c r="A7" s="71" t="s">
        <v>46</v>
      </c>
      <c r="B7" s="72">
        <f>SUM(B8,B12:B18)</f>
        <v>63520</v>
      </c>
      <c r="C7" s="72">
        <f>SUM(C8,C12:C18)</f>
        <v>86131</v>
      </c>
      <c r="D7" s="72">
        <f t="shared" si="0"/>
        <v>22611</v>
      </c>
      <c r="E7" s="73" t="s">
        <v>47</v>
      </c>
      <c r="F7" s="72">
        <f>SUM(F8:F16)</f>
        <v>32533</v>
      </c>
      <c r="G7" s="72">
        <f>SUM(G8:G16)</f>
        <v>68031</v>
      </c>
      <c r="H7" s="74">
        <f>G7-F7</f>
        <v>35498</v>
      </c>
    </row>
    <row r="8" spans="1:11" s="60" customFormat="1" ht="18.75" customHeight="1">
      <c r="A8" s="75" t="s">
        <v>48</v>
      </c>
      <c r="B8" s="76">
        <v>61633</v>
      </c>
      <c r="C8" s="76">
        <f>SUM(C9:C11)</f>
        <v>76314</v>
      </c>
      <c r="D8" s="72">
        <f t="shared" si="0"/>
        <v>14681</v>
      </c>
      <c r="E8" s="75" t="s">
        <v>49</v>
      </c>
      <c r="F8" s="77">
        <v>30339</v>
      </c>
      <c r="G8" s="78">
        <v>25430</v>
      </c>
      <c r="H8" s="74">
        <f>G8-F8</f>
        <v>-4909</v>
      </c>
      <c r="K8" s="60">
        <f>G6/F6</f>
        <v>0.9835547835502718</v>
      </c>
    </row>
    <row r="9" spans="1:12" s="60" customFormat="1" ht="18.75" customHeight="1">
      <c r="A9" s="75" t="s">
        <v>50</v>
      </c>
      <c r="B9" s="79">
        <v>20356</v>
      </c>
      <c r="C9" s="76">
        <v>19490</v>
      </c>
      <c r="D9" s="72">
        <f t="shared" si="0"/>
        <v>-866</v>
      </c>
      <c r="E9" s="75" t="s">
        <v>51</v>
      </c>
      <c r="F9" s="77"/>
      <c r="G9" s="77"/>
      <c r="H9" s="74">
        <f aca="true" t="shared" si="1" ref="H9:H16">G9-F9</f>
        <v>0</v>
      </c>
      <c r="J9" s="60">
        <v>112999</v>
      </c>
      <c r="K9" s="60">
        <f>G6-J9</f>
        <v>17801</v>
      </c>
      <c r="L9" s="60">
        <f>G6/J9-1</f>
        <v>0.15753236754307554</v>
      </c>
    </row>
    <row r="10" spans="1:8" s="60" customFormat="1" ht="18.75" customHeight="1">
      <c r="A10" s="75" t="s">
        <v>52</v>
      </c>
      <c r="B10" s="79">
        <v>38142</v>
      </c>
      <c r="C10" s="76">
        <v>53689</v>
      </c>
      <c r="D10" s="72">
        <f t="shared" si="0"/>
        <v>15547</v>
      </c>
      <c r="E10" s="75" t="s">
        <v>53</v>
      </c>
      <c r="F10" s="80"/>
      <c r="G10" s="80"/>
      <c r="H10" s="74">
        <f t="shared" si="1"/>
        <v>0</v>
      </c>
    </row>
    <row r="11" spans="1:10" s="60" customFormat="1" ht="18.75" customHeight="1">
      <c r="A11" s="75" t="s">
        <v>54</v>
      </c>
      <c r="B11" s="79">
        <v>3135</v>
      </c>
      <c r="C11" s="79">
        <v>3135</v>
      </c>
      <c r="D11" s="72">
        <f t="shared" si="0"/>
        <v>0</v>
      </c>
      <c r="E11" s="75" t="s">
        <v>55</v>
      </c>
      <c r="F11" s="77"/>
      <c r="G11" s="77"/>
      <c r="H11" s="74">
        <f t="shared" si="1"/>
        <v>0</v>
      </c>
      <c r="J11" s="96"/>
    </row>
    <row r="12" spans="1:12" s="60" customFormat="1" ht="18.75" customHeight="1">
      <c r="A12" s="75" t="s">
        <v>56</v>
      </c>
      <c r="B12" s="81"/>
      <c r="C12" s="72"/>
      <c r="D12" s="79"/>
      <c r="E12" s="75" t="s">
        <v>57</v>
      </c>
      <c r="F12" s="77"/>
      <c r="G12" s="77"/>
      <c r="H12" s="74">
        <f t="shared" si="1"/>
        <v>0</v>
      </c>
      <c r="L12" s="97">
        <v>752665803.85</v>
      </c>
    </row>
    <row r="13" spans="1:12" s="60" customFormat="1" ht="18.75" customHeight="1">
      <c r="A13" s="75" t="s">
        <v>58</v>
      </c>
      <c r="B13" s="79">
        <v>1887</v>
      </c>
      <c r="C13" s="76">
        <v>5817</v>
      </c>
      <c r="D13" s="79">
        <f>C13-B13</f>
        <v>3930</v>
      </c>
      <c r="E13" s="75" t="s">
        <v>59</v>
      </c>
      <c r="F13" s="77"/>
      <c r="G13" s="77"/>
      <c r="H13" s="74">
        <f t="shared" si="1"/>
        <v>0</v>
      </c>
      <c r="L13" s="60">
        <v>245000</v>
      </c>
    </row>
    <row r="14" spans="1:8" s="60" customFormat="1" ht="18.75" customHeight="1">
      <c r="A14" s="75" t="s">
        <v>60</v>
      </c>
      <c r="B14" s="81"/>
      <c r="C14" s="82">
        <v>4000</v>
      </c>
      <c r="D14" s="79"/>
      <c r="E14" s="75" t="s">
        <v>61</v>
      </c>
      <c r="F14" s="77"/>
      <c r="G14" s="77"/>
      <c r="H14" s="74">
        <f t="shared" si="1"/>
        <v>0</v>
      </c>
    </row>
    <row r="15" spans="1:12" s="60" customFormat="1" ht="18.75" customHeight="1">
      <c r="A15" s="75" t="s">
        <v>62</v>
      </c>
      <c r="B15" s="79"/>
      <c r="C15" s="72"/>
      <c r="D15" s="79">
        <f>C15-B15</f>
        <v>0</v>
      </c>
      <c r="E15" s="75" t="s">
        <v>63</v>
      </c>
      <c r="F15" s="77"/>
      <c r="G15" s="77"/>
      <c r="H15" s="74">
        <f t="shared" si="1"/>
        <v>0</v>
      </c>
      <c r="L15" s="98">
        <f>L12+L13</f>
        <v>752910803.85</v>
      </c>
    </row>
    <row r="16" spans="1:8" s="60" customFormat="1" ht="18.75" customHeight="1">
      <c r="A16" s="75" t="s">
        <v>64</v>
      </c>
      <c r="B16" s="79"/>
      <c r="C16" s="72"/>
      <c r="D16" s="79">
        <f>C16-B16</f>
        <v>0</v>
      </c>
      <c r="E16" s="75" t="s">
        <v>65</v>
      </c>
      <c r="F16" s="78">
        <v>2194</v>
      </c>
      <c r="G16" s="83">
        <v>42601</v>
      </c>
      <c r="H16" s="74">
        <f t="shared" si="1"/>
        <v>40407</v>
      </c>
    </row>
    <row r="17" spans="1:10" s="60" customFormat="1" ht="18.75" customHeight="1">
      <c r="A17" s="75" t="s">
        <v>66</v>
      </c>
      <c r="B17" s="79"/>
      <c r="C17" s="72"/>
      <c r="D17" s="79">
        <f>C17-B17</f>
        <v>0</v>
      </c>
      <c r="E17" s="84"/>
      <c r="F17" s="78"/>
      <c r="G17" s="78"/>
      <c r="H17" s="78"/>
      <c r="J17" s="94"/>
    </row>
    <row r="18" spans="1:8" s="60" customFormat="1" ht="18.75" customHeight="1">
      <c r="A18" s="75" t="s">
        <v>67</v>
      </c>
      <c r="B18" s="79"/>
      <c r="C18" s="72"/>
      <c r="D18" s="79">
        <f>C18-B18</f>
        <v>0</v>
      </c>
      <c r="E18" s="85"/>
      <c r="F18" s="86"/>
      <c r="G18" s="86"/>
      <c r="H18" s="86"/>
    </row>
    <row r="19" spans="1:8" s="60" customFormat="1" ht="18.75" customHeight="1">
      <c r="A19" s="87" t="s">
        <v>68</v>
      </c>
      <c r="B19" s="88">
        <f>SUM(B6,B7)</f>
        <v>165520</v>
      </c>
      <c r="C19" s="88">
        <f>SUM(C6,C7)</f>
        <v>198831</v>
      </c>
      <c r="D19" s="79">
        <f>C19-B19</f>
        <v>33311</v>
      </c>
      <c r="E19" s="89" t="s">
        <v>69</v>
      </c>
      <c r="F19" s="90">
        <f>SUM(F6:F7)</f>
        <v>165520</v>
      </c>
      <c r="G19" s="90">
        <f>SUM(G6:G7)</f>
        <v>198831</v>
      </c>
      <c r="H19" s="74">
        <f>G19-F19</f>
        <v>33311</v>
      </c>
    </row>
    <row r="20" ht="21.75" customHeight="1">
      <c r="A20" s="91"/>
    </row>
    <row r="23" ht="14.25">
      <c r="E23" s="92"/>
    </row>
    <row r="25" ht="14.25">
      <c r="E25" s="92"/>
    </row>
    <row r="26" ht="14.25">
      <c r="E26" s="92"/>
    </row>
  </sheetData>
  <sheetProtection/>
  <mergeCells count="3">
    <mergeCell ref="A2:H2"/>
    <mergeCell ref="A4:D4"/>
    <mergeCell ref="E4:H4"/>
  </mergeCells>
  <printOptions horizontalCentered="1"/>
  <pageMargins left="0" right="0" top="0.38888888888888895" bottom="0" header="0.507638888888889" footer="0.50763888888888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showGridLines="0" showZeros="0" view="pageBreakPreview" zoomScaleNormal="90" zoomScaleSheetLayoutView="100" workbookViewId="0" topLeftCell="A1">
      <pane xSplit="1" ySplit="5" topLeftCell="B16" activePane="bottomRight" state="frozen"/>
      <selection pane="bottomRight" activeCell="E39" sqref="E39"/>
    </sheetView>
  </sheetViews>
  <sheetFormatPr defaultColWidth="10.00390625" defaultRowHeight="14.25"/>
  <cols>
    <col min="1" max="1" width="45.50390625" style="34" customWidth="1"/>
    <col min="2" max="2" width="14.375" style="34" customWidth="1"/>
    <col min="3" max="3" width="14.625" style="34" customWidth="1"/>
    <col min="4" max="4" width="14.25390625" style="34" customWidth="1"/>
    <col min="5" max="16384" width="10.00390625" style="34" customWidth="1"/>
  </cols>
  <sheetData>
    <row r="1" spans="1:4" ht="14.25">
      <c r="A1" s="50" t="s">
        <v>70</v>
      </c>
      <c r="B1" s="51"/>
      <c r="C1" s="51"/>
      <c r="D1" s="51"/>
    </row>
    <row r="2" spans="1:9" s="47" customFormat="1" ht="30" customHeight="1">
      <c r="A2" s="35" t="s">
        <v>71</v>
      </c>
      <c r="B2" s="35"/>
      <c r="C2" s="35"/>
      <c r="D2" s="35"/>
      <c r="F2" s="52"/>
      <c r="G2" s="52"/>
      <c r="H2" s="52"/>
      <c r="I2" s="52"/>
    </row>
    <row r="3" spans="1:9" s="47" customFormat="1" ht="18.75" customHeight="1">
      <c r="A3" s="53"/>
      <c r="B3" s="53"/>
      <c r="C3" s="53"/>
      <c r="D3" s="11" t="s">
        <v>4</v>
      </c>
      <c r="F3" s="52"/>
      <c r="G3" s="52"/>
      <c r="H3" s="52"/>
      <c r="I3" s="52"/>
    </row>
    <row r="4" spans="1:4" s="48" customFormat="1" ht="21" customHeight="1">
      <c r="A4" s="37" t="s">
        <v>5</v>
      </c>
      <c r="B4" s="37" t="s">
        <v>72</v>
      </c>
      <c r="C4" s="37"/>
      <c r="D4" s="37"/>
    </row>
    <row r="5" spans="1:4" s="48" customFormat="1" ht="21.75" customHeight="1">
      <c r="A5" s="37"/>
      <c r="B5" s="37" t="s">
        <v>43</v>
      </c>
      <c r="C5" s="38" t="s">
        <v>9</v>
      </c>
      <c r="D5" s="38" t="s">
        <v>10</v>
      </c>
    </row>
    <row r="6" spans="1:4" ht="18" customHeight="1">
      <c r="A6" s="39" t="s">
        <v>73</v>
      </c>
      <c r="B6" s="54"/>
      <c r="C6" s="54"/>
      <c r="D6" s="54">
        <f aca="true" t="shared" si="0" ref="D6:D12">C6-B6</f>
        <v>0</v>
      </c>
    </row>
    <row r="7" spans="1:4" ht="18" customHeight="1">
      <c r="A7" s="39" t="s">
        <v>74</v>
      </c>
      <c r="B7" s="54"/>
      <c r="C7" s="54"/>
      <c r="D7" s="54">
        <f t="shared" si="0"/>
        <v>0</v>
      </c>
    </row>
    <row r="8" spans="1:4" ht="18" customHeight="1">
      <c r="A8" s="39" t="s">
        <v>75</v>
      </c>
      <c r="B8" s="54"/>
      <c r="C8" s="54"/>
      <c r="D8" s="54">
        <f t="shared" si="0"/>
        <v>0</v>
      </c>
    </row>
    <row r="9" spans="1:4" ht="18" customHeight="1">
      <c r="A9" s="39" t="s">
        <v>76</v>
      </c>
      <c r="B9" s="54"/>
      <c r="C9" s="54"/>
      <c r="D9" s="54">
        <f t="shared" si="0"/>
        <v>0</v>
      </c>
    </row>
    <row r="10" spans="1:4" ht="18" customHeight="1">
      <c r="A10" s="39" t="s">
        <v>77</v>
      </c>
      <c r="B10" s="54"/>
      <c r="C10" s="54"/>
      <c r="D10" s="54">
        <f t="shared" si="0"/>
        <v>0</v>
      </c>
    </row>
    <row r="11" spans="1:4" ht="18" customHeight="1">
      <c r="A11" s="39" t="s">
        <v>78</v>
      </c>
      <c r="B11" s="40">
        <v>43000</v>
      </c>
      <c r="C11" s="40">
        <v>89775</v>
      </c>
      <c r="D11" s="54">
        <f t="shared" si="0"/>
        <v>46775</v>
      </c>
    </row>
    <row r="12" spans="1:4" ht="18" customHeight="1">
      <c r="A12" s="39" t="s">
        <v>79</v>
      </c>
      <c r="B12" s="54"/>
      <c r="C12" s="54"/>
      <c r="D12" s="54">
        <f t="shared" si="0"/>
        <v>0</v>
      </c>
    </row>
    <row r="13" spans="1:4" ht="18" customHeight="1">
      <c r="A13" s="39" t="s">
        <v>80</v>
      </c>
      <c r="B13" s="54">
        <v>0</v>
      </c>
      <c r="C13" s="54"/>
      <c r="D13" s="54">
        <f aca="true" t="shared" si="1" ref="D12:D29">C13-B13</f>
        <v>0</v>
      </c>
    </row>
    <row r="14" spans="1:4" ht="18" customHeight="1">
      <c r="A14" s="39" t="s">
        <v>81</v>
      </c>
      <c r="B14" s="54">
        <v>0</v>
      </c>
      <c r="C14" s="54">
        <v>8664</v>
      </c>
      <c r="D14" s="54">
        <f t="shared" si="1"/>
        <v>8664</v>
      </c>
    </row>
    <row r="15" spans="1:4" ht="18" customHeight="1">
      <c r="A15" s="39" t="s">
        <v>82</v>
      </c>
      <c r="B15" s="54"/>
      <c r="C15" s="54"/>
      <c r="D15" s="54">
        <f t="shared" si="1"/>
        <v>0</v>
      </c>
    </row>
    <row r="16" spans="1:4" ht="18" customHeight="1">
      <c r="A16" s="39" t="s">
        <v>83</v>
      </c>
      <c r="B16" s="54"/>
      <c r="C16" s="54"/>
      <c r="D16" s="54">
        <f t="shared" si="1"/>
        <v>0</v>
      </c>
    </row>
    <row r="17" spans="1:4" ht="18" customHeight="1">
      <c r="A17" s="39" t="s">
        <v>84</v>
      </c>
      <c r="B17" s="54"/>
      <c r="C17" s="54"/>
      <c r="D17" s="54">
        <f t="shared" si="1"/>
        <v>0</v>
      </c>
    </row>
    <row r="18" spans="1:4" ht="18" customHeight="1">
      <c r="A18" s="39" t="s">
        <v>85</v>
      </c>
      <c r="B18" s="54"/>
      <c r="C18" s="54"/>
      <c r="D18" s="54">
        <f t="shared" si="1"/>
        <v>0</v>
      </c>
    </row>
    <row r="19" spans="1:4" ht="18" customHeight="1">
      <c r="A19" s="39" t="s">
        <v>86</v>
      </c>
      <c r="B19" s="54"/>
      <c r="C19" s="54"/>
      <c r="D19" s="54">
        <f t="shared" si="1"/>
        <v>0</v>
      </c>
    </row>
    <row r="20" spans="1:4" ht="18" customHeight="1">
      <c r="A20" s="39" t="s">
        <v>87</v>
      </c>
      <c r="B20" s="54"/>
      <c r="C20" s="54"/>
      <c r="D20" s="54">
        <f t="shared" si="1"/>
        <v>0</v>
      </c>
    </row>
    <row r="21" spans="1:4" ht="18" customHeight="1">
      <c r="A21" s="42" t="s">
        <v>88</v>
      </c>
      <c r="B21" s="40">
        <v>0</v>
      </c>
      <c r="C21" s="40">
        <v>22719</v>
      </c>
      <c r="D21" s="54">
        <f t="shared" si="1"/>
        <v>22719</v>
      </c>
    </row>
    <row r="22" spans="1:4" ht="18" customHeight="1">
      <c r="A22" s="42"/>
      <c r="B22" s="40"/>
      <c r="C22" s="40"/>
      <c r="D22" s="54">
        <f t="shared" si="1"/>
        <v>0</v>
      </c>
    </row>
    <row r="23" spans="1:4" s="49" customFormat="1" ht="18" customHeight="1">
      <c r="A23" s="43" t="s">
        <v>89</v>
      </c>
      <c r="B23" s="44">
        <f>SUM(B6:B21)</f>
        <v>43000</v>
      </c>
      <c r="C23" s="44">
        <f>SUM(C6:C11,C12:C13,C14:C19,C20:C21)</f>
        <v>121158</v>
      </c>
      <c r="D23" s="55">
        <f t="shared" si="1"/>
        <v>78158</v>
      </c>
    </row>
    <row r="24" spans="1:4" s="49" customFormat="1" ht="18" customHeight="1">
      <c r="A24" s="56" t="s">
        <v>46</v>
      </c>
      <c r="B24" s="44">
        <f>SUM(B25:B31)</f>
        <v>70000</v>
      </c>
      <c r="C24" s="44">
        <f>SUM(C25:C31)</f>
        <v>263015</v>
      </c>
      <c r="D24" s="55">
        <f t="shared" si="1"/>
        <v>193015</v>
      </c>
    </row>
    <row r="25" spans="1:4" ht="18" customHeight="1">
      <c r="A25" s="42" t="s">
        <v>90</v>
      </c>
      <c r="B25" s="40">
        <v>70000</v>
      </c>
      <c r="C25" s="40">
        <v>9781</v>
      </c>
      <c r="D25" s="54">
        <f t="shared" si="1"/>
        <v>-60219</v>
      </c>
    </row>
    <row r="26" spans="1:4" ht="18" customHeight="1">
      <c r="A26" s="42" t="s">
        <v>91</v>
      </c>
      <c r="B26" s="40"/>
      <c r="C26" s="40"/>
      <c r="D26" s="54">
        <f t="shared" si="1"/>
        <v>0</v>
      </c>
    </row>
    <row r="27" spans="1:4" ht="18" customHeight="1">
      <c r="A27" s="42" t="s">
        <v>58</v>
      </c>
      <c r="B27" s="40"/>
      <c r="C27" s="40">
        <v>26234</v>
      </c>
      <c r="D27" s="54">
        <f t="shared" si="1"/>
        <v>26234</v>
      </c>
    </row>
    <row r="28" spans="1:4" ht="18" customHeight="1">
      <c r="A28" s="42" t="s">
        <v>60</v>
      </c>
      <c r="B28" s="40"/>
      <c r="C28" s="40">
        <v>46000</v>
      </c>
      <c r="D28" s="54">
        <f t="shared" si="1"/>
        <v>46000</v>
      </c>
    </row>
    <row r="29" spans="1:4" ht="18" customHeight="1">
      <c r="A29" s="42" t="s">
        <v>92</v>
      </c>
      <c r="B29" s="40">
        <f>SUM(B30)</f>
        <v>0</v>
      </c>
      <c r="C29" s="40"/>
      <c r="D29" s="54">
        <f t="shared" si="1"/>
        <v>0</v>
      </c>
    </row>
    <row r="30" spans="1:4" ht="18" customHeight="1">
      <c r="A30" s="46" t="s">
        <v>93</v>
      </c>
      <c r="B30" s="40"/>
      <c r="C30" s="40"/>
      <c r="D30" s="54"/>
    </row>
    <row r="31" spans="1:4" ht="18" customHeight="1">
      <c r="A31" s="46" t="s">
        <v>94</v>
      </c>
      <c r="B31" s="57"/>
      <c r="C31" s="40">
        <v>181000</v>
      </c>
      <c r="D31" s="54">
        <f>C31-B31</f>
        <v>181000</v>
      </c>
    </row>
    <row r="32" spans="1:4" s="49" customFormat="1" ht="18" customHeight="1">
      <c r="A32" s="43" t="s">
        <v>95</v>
      </c>
      <c r="B32" s="44">
        <f>SUM(B23:B24)</f>
        <v>113000</v>
      </c>
      <c r="C32" s="44">
        <f>SUM(C23:C24)</f>
        <v>384173</v>
      </c>
      <c r="D32" s="55">
        <f>C32-B32</f>
        <v>271173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4">
    <mergeCell ref="A2:D2"/>
    <mergeCell ref="F2:I2"/>
    <mergeCell ref="B4:D4"/>
    <mergeCell ref="A4:A5"/>
  </mergeCells>
  <printOptions horizontalCentered="1"/>
  <pageMargins left="0.699305555555556" right="0.699305555555556" top="0.590277777777778" bottom="0.39305555555555605" header="0.3" footer="0.3"/>
  <pageSetup fitToHeight="1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showZeros="0" tabSelected="1" zoomScaleSheetLayoutView="100" workbookViewId="0" topLeftCell="A2">
      <selection activeCell="C32" sqref="C32"/>
    </sheetView>
  </sheetViews>
  <sheetFormatPr defaultColWidth="9.00390625" defaultRowHeight="14.25"/>
  <cols>
    <col min="1" max="1" width="41.125" style="33" customWidth="1"/>
    <col min="2" max="2" width="13.875" style="33" customWidth="1"/>
    <col min="3" max="3" width="14.375" style="33" customWidth="1"/>
    <col min="4" max="4" width="13.00390625" style="33" customWidth="1"/>
    <col min="5" max="16384" width="9.00390625" style="33" customWidth="1"/>
  </cols>
  <sheetData>
    <row r="1" spans="1:4" ht="14.25">
      <c r="A1" s="5" t="s">
        <v>96</v>
      </c>
      <c r="B1" s="34"/>
      <c r="C1" s="34"/>
      <c r="D1" s="34"/>
    </row>
    <row r="2" spans="1:4" ht="27">
      <c r="A2" s="35" t="s">
        <v>97</v>
      </c>
      <c r="B2" s="35"/>
      <c r="C2" s="35"/>
      <c r="D2" s="35"/>
    </row>
    <row r="3" spans="1:4" ht="13.5">
      <c r="A3" s="34"/>
      <c r="B3" s="34"/>
      <c r="C3" s="34"/>
      <c r="D3" s="36" t="s">
        <v>4</v>
      </c>
    </row>
    <row r="4" spans="1:4" ht="18.75" customHeight="1">
      <c r="A4" s="37" t="s">
        <v>5</v>
      </c>
      <c r="B4" s="37" t="s">
        <v>6</v>
      </c>
      <c r="C4" s="37"/>
      <c r="D4" s="37"/>
    </row>
    <row r="5" spans="1:4" ht="18.75" customHeight="1">
      <c r="A5" s="37"/>
      <c r="B5" s="37" t="s">
        <v>43</v>
      </c>
      <c r="C5" s="38" t="s">
        <v>9</v>
      </c>
      <c r="D5" s="38" t="s">
        <v>10</v>
      </c>
    </row>
    <row r="6" spans="1:4" ht="18.75" customHeight="1">
      <c r="A6" s="39" t="s">
        <v>98</v>
      </c>
      <c r="B6" s="40"/>
      <c r="C6" s="40"/>
      <c r="D6" s="40">
        <f aca="true" t="shared" si="0" ref="D6:D17">C6-B6</f>
        <v>0</v>
      </c>
    </row>
    <row r="7" spans="1:4" ht="18.75" customHeight="1">
      <c r="A7" s="39" t="s">
        <v>99</v>
      </c>
      <c r="B7" s="40"/>
      <c r="C7" s="40">
        <v>2</v>
      </c>
      <c r="D7" s="40">
        <f t="shared" si="0"/>
        <v>2</v>
      </c>
    </row>
    <row r="8" spans="1:4" ht="18.75" customHeight="1">
      <c r="A8" s="39" t="s">
        <v>100</v>
      </c>
      <c r="B8" s="40"/>
      <c r="C8" s="40"/>
      <c r="D8" s="40">
        <f t="shared" si="0"/>
        <v>0</v>
      </c>
    </row>
    <row r="9" spans="1:4" ht="18.75" customHeight="1">
      <c r="A9" s="39" t="s">
        <v>101</v>
      </c>
      <c r="B9" s="40">
        <v>93000</v>
      </c>
      <c r="C9" s="40">
        <v>175770</v>
      </c>
      <c r="D9" s="40">
        <f t="shared" si="0"/>
        <v>82770</v>
      </c>
    </row>
    <row r="10" spans="1:4" ht="18.75" customHeight="1">
      <c r="A10" s="39" t="s">
        <v>102</v>
      </c>
      <c r="B10" s="40"/>
      <c r="C10" s="40"/>
      <c r="D10" s="40">
        <f t="shared" si="0"/>
        <v>0</v>
      </c>
    </row>
    <row r="11" spans="1:4" ht="18.75" customHeight="1">
      <c r="A11" s="41" t="s">
        <v>103</v>
      </c>
      <c r="B11" s="40"/>
      <c r="C11" s="40"/>
      <c r="D11" s="40">
        <f t="shared" si="0"/>
        <v>0</v>
      </c>
    </row>
    <row r="12" spans="1:4" ht="18.75" customHeight="1">
      <c r="A12" s="41" t="s">
        <v>104</v>
      </c>
      <c r="B12" s="40"/>
      <c r="C12" s="40"/>
      <c r="D12" s="40">
        <f t="shared" si="0"/>
        <v>0</v>
      </c>
    </row>
    <row r="13" spans="1:4" ht="18.75" customHeight="1">
      <c r="A13" s="41" t="s">
        <v>105</v>
      </c>
      <c r="B13" s="40"/>
      <c r="C13" s="40">
        <v>167288</v>
      </c>
      <c r="D13" s="40">
        <f t="shared" si="0"/>
        <v>167288</v>
      </c>
    </row>
    <row r="14" spans="1:4" ht="18.75" customHeight="1">
      <c r="A14" s="41" t="s">
        <v>106</v>
      </c>
      <c r="B14" s="40"/>
      <c r="C14" s="40">
        <v>167288</v>
      </c>
      <c r="D14" s="40">
        <f t="shared" si="0"/>
        <v>167288</v>
      </c>
    </row>
    <row r="15" spans="1:4" ht="18.75" customHeight="1">
      <c r="A15" s="41" t="s">
        <v>107</v>
      </c>
      <c r="B15" s="40">
        <v>20000</v>
      </c>
      <c r="C15" s="40">
        <v>22719</v>
      </c>
      <c r="D15" s="40">
        <f t="shared" si="0"/>
        <v>2719</v>
      </c>
    </row>
    <row r="16" spans="1:4" ht="18.75" customHeight="1">
      <c r="A16" s="41" t="s">
        <v>108</v>
      </c>
      <c r="B16" s="40"/>
      <c r="C16" s="40"/>
      <c r="D16" s="40">
        <f t="shared" si="0"/>
        <v>0</v>
      </c>
    </row>
    <row r="17" spans="1:4" ht="18.75" customHeight="1">
      <c r="A17" s="41" t="s">
        <v>109</v>
      </c>
      <c r="B17" s="40"/>
      <c r="C17" s="40"/>
      <c r="D17" s="40">
        <f t="shared" si="0"/>
        <v>0</v>
      </c>
    </row>
    <row r="18" spans="1:4" ht="18.75" customHeight="1">
      <c r="A18" s="42"/>
      <c r="B18" s="40"/>
      <c r="C18" s="40"/>
      <c r="D18" s="40">
        <f aca="true" t="shared" si="1" ref="D18:D29">C18-B18</f>
        <v>0</v>
      </c>
    </row>
    <row r="19" spans="1:4" ht="18.75" customHeight="1">
      <c r="A19" s="43" t="s">
        <v>110</v>
      </c>
      <c r="B19" s="44">
        <f>SUM(B6:B13,B15:B17)</f>
        <v>113000</v>
      </c>
      <c r="C19" s="44">
        <f>SUM(C6:C13,C15:C17)</f>
        <v>365779</v>
      </c>
      <c r="D19" s="44">
        <f t="shared" si="1"/>
        <v>252779</v>
      </c>
    </row>
    <row r="20" spans="1:4" ht="18.75" customHeight="1">
      <c r="A20" s="45" t="s">
        <v>47</v>
      </c>
      <c r="B20" s="44">
        <f>SUM(B21:B27)</f>
        <v>0</v>
      </c>
      <c r="C20" s="44">
        <f>SUM(C21:C27)</f>
        <v>18394</v>
      </c>
      <c r="D20" s="40">
        <f t="shared" si="1"/>
        <v>18394</v>
      </c>
    </row>
    <row r="21" spans="1:4" ht="18.75" customHeight="1">
      <c r="A21" s="41" t="s">
        <v>111</v>
      </c>
      <c r="B21" s="40"/>
      <c r="C21" s="40"/>
      <c r="D21" s="40">
        <f t="shared" si="1"/>
        <v>0</v>
      </c>
    </row>
    <row r="22" spans="1:4" ht="18.75" customHeight="1">
      <c r="A22" s="41" t="s">
        <v>112</v>
      </c>
      <c r="B22" s="40"/>
      <c r="C22" s="40"/>
      <c r="D22" s="40">
        <f t="shared" si="1"/>
        <v>0</v>
      </c>
    </row>
    <row r="23" spans="1:4" ht="18.75" customHeight="1">
      <c r="A23" s="41" t="s">
        <v>113</v>
      </c>
      <c r="B23" s="40"/>
      <c r="C23" s="40"/>
      <c r="D23" s="40">
        <f t="shared" si="1"/>
        <v>0</v>
      </c>
    </row>
    <row r="24" spans="1:4" ht="18.75" customHeight="1">
      <c r="A24" s="41" t="s">
        <v>114</v>
      </c>
      <c r="B24" s="40"/>
      <c r="C24" s="40"/>
      <c r="D24" s="40">
        <f t="shared" si="1"/>
        <v>0</v>
      </c>
    </row>
    <row r="25" spans="1:4" ht="18.75" customHeight="1">
      <c r="A25" s="41" t="s">
        <v>115</v>
      </c>
      <c r="B25" s="40"/>
      <c r="C25" s="40">
        <v>18394</v>
      </c>
      <c r="D25" s="40">
        <f t="shared" si="1"/>
        <v>18394</v>
      </c>
    </row>
    <row r="26" spans="1:4" ht="18.75" customHeight="1">
      <c r="A26" s="41" t="s">
        <v>116</v>
      </c>
      <c r="B26" s="44"/>
      <c r="C26" s="44"/>
      <c r="D26" s="40">
        <f t="shared" si="1"/>
        <v>0</v>
      </c>
    </row>
    <row r="27" spans="1:4" ht="18.75" customHeight="1">
      <c r="A27" s="41" t="s">
        <v>117</v>
      </c>
      <c r="B27" s="40"/>
      <c r="C27" s="40"/>
      <c r="D27" s="40">
        <f t="shared" si="1"/>
        <v>0</v>
      </c>
    </row>
    <row r="28" spans="1:4" ht="18.75" customHeight="1">
      <c r="A28" s="46"/>
      <c r="B28" s="40"/>
      <c r="C28" s="40"/>
      <c r="D28" s="40">
        <f t="shared" si="1"/>
        <v>0</v>
      </c>
    </row>
    <row r="29" spans="1:4" ht="18.75" customHeight="1">
      <c r="A29" s="43" t="s">
        <v>118</v>
      </c>
      <c r="B29" s="44">
        <f>SUM(B19,B20)</f>
        <v>113000</v>
      </c>
      <c r="C29" s="44">
        <f>SUM(C19:C20)</f>
        <v>384173</v>
      </c>
      <c r="D29" s="44">
        <f t="shared" si="1"/>
        <v>271173</v>
      </c>
    </row>
    <row r="32" ht="13.5">
      <c r="C32" s="33">
        <f>C29+'附表1、一般公共预算支出'!C32</f>
        <v>514973</v>
      </c>
    </row>
  </sheetData>
  <sheetProtection/>
  <autoFilter ref="A5:D29"/>
  <mergeCells count="3">
    <mergeCell ref="A2:D2"/>
    <mergeCell ref="B4:D4"/>
    <mergeCell ref="A4:A5"/>
  </mergeCells>
  <printOptions horizontalCentered="1"/>
  <pageMargins left="0.313888888888889" right="0.15625" top="0.707638888888889" bottom="0.904166666666667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6"/>
  <sheetViews>
    <sheetView showZeros="0" zoomScaleSheetLayoutView="100" workbookViewId="0" topLeftCell="A1">
      <selection activeCell="L15" sqref="L15"/>
    </sheetView>
  </sheetViews>
  <sheetFormatPr defaultColWidth="9.00390625" defaultRowHeight="14.25"/>
  <cols>
    <col min="1" max="1" width="25.375" style="25" customWidth="1"/>
    <col min="2" max="2" width="18.50390625" style="25" customWidth="1"/>
    <col min="3" max="3" width="18.375" style="25" customWidth="1"/>
    <col min="4" max="4" width="17.50390625" style="25" customWidth="1"/>
    <col min="5" max="252" width="8.875" style="25" bestFit="1" customWidth="1"/>
    <col min="253" max="253" width="34.50390625" style="25" customWidth="1"/>
    <col min="254" max="254" width="23.375" style="25" customWidth="1"/>
    <col min="255" max="255" width="17.875" style="25" customWidth="1"/>
    <col min="256" max="256" width="20.00390625" style="25" customWidth="1"/>
  </cols>
  <sheetData>
    <row r="1" ht="14.25">
      <c r="A1" s="5" t="s">
        <v>119</v>
      </c>
    </row>
    <row r="2" spans="1:4" s="23" customFormat="1" ht="42" customHeight="1">
      <c r="A2" s="26" t="s">
        <v>120</v>
      </c>
      <c r="B2" s="26"/>
      <c r="C2" s="26"/>
      <c r="D2" s="26"/>
    </row>
    <row r="3" spans="1:4" s="24" customFormat="1" ht="24" customHeight="1">
      <c r="A3" s="9"/>
      <c r="B3" s="27"/>
      <c r="C3" s="27"/>
      <c r="D3" s="28" t="s">
        <v>4</v>
      </c>
    </row>
    <row r="4" spans="1:4" ht="42" customHeight="1">
      <c r="A4" s="12" t="s">
        <v>121</v>
      </c>
      <c r="B4" s="12" t="s">
        <v>122</v>
      </c>
      <c r="C4" s="12" t="s">
        <v>123</v>
      </c>
      <c r="D4" s="12" t="s">
        <v>124</v>
      </c>
    </row>
    <row r="5" spans="1:4" ht="39.75" customHeight="1">
      <c r="A5" s="29" t="s">
        <v>125</v>
      </c>
      <c r="B5" s="30" t="s">
        <v>126</v>
      </c>
      <c r="C5" s="30" t="s">
        <v>126</v>
      </c>
      <c r="D5" s="31"/>
    </row>
    <row r="6" spans="1:4" ht="34.5" customHeight="1">
      <c r="A6" s="32"/>
      <c r="B6" s="32"/>
      <c r="C6" s="32"/>
      <c r="D6" s="32"/>
    </row>
  </sheetData>
  <sheetProtection/>
  <mergeCells count="2">
    <mergeCell ref="A2:D2"/>
    <mergeCell ref="A6:D6"/>
  </mergeCells>
  <printOptions horizontalCentered="1"/>
  <pageMargins left="0.984027777777778" right="0.984027777777778" top="0.984027777777778" bottom="0.984027777777778" header="0.118055555555556" footer="0.118055555555556"/>
  <pageSetup blackAndWhite="1" fitToHeight="0" fitToWidth="1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E17"/>
  <sheetViews>
    <sheetView showGridLines="0" zoomScaleSheetLayoutView="100" workbookViewId="0" topLeftCell="A1">
      <selection activeCell="L15" sqref="L15"/>
    </sheetView>
  </sheetViews>
  <sheetFormatPr defaultColWidth="9.00390625" defaultRowHeight="14.25"/>
  <cols>
    <col min="1" max="1" width="9.00390625" style="3" customWidth="1"/>
    <col min="2" max="2" width="45.50390625" style="3" customWidth="1"/>
    <col min="3" max="3" width="16.875" style="3" customWidth="1"/>
    <col min="4" max="4" width="13.25390625" style="3" customWidth="1"/>
    <col min="5" max="239" width="10.00390625" style="3" customWidth="1"/>
    <col min="240" max="242" width="9.00390625" style="4" customWidth="1"/>
    <col min="243" max="243" width="10.50390625" style="4" customWidth="1"/>
    <col min="244" max="244" width="6.125" style="4" customWidth="1"/>
    <col min="245" max="245" width="29.625" style="4" customWidth="1"/>
    <col min="246" max="246" width="17.125" style="4" customWidth="1"/>
    <col min="247" max="247" width="16.625" style="4" customWidth="1"/>
    <col min="248" max="248" width="13.25390625" style="4" customWidth="1"/>
    <col min="249" max="16384" width="10.00390625" style="4" customWidth="1"/>
  </cols>
  <sheetData>
    <row r="1" spans="1:4" ht="14.25">
      <c r="A1" s="5" t="s">
        <v>127</v>
      </c>
      <c r="C1" s="6"/>
      <c r="D1" s="6"/>
    </row>
    <row r="2" spans="1:4" ht="34.5" customHeight="1">
      <c r="A2" s="7" t="s">
        <v>128</v>
      </c>
      <c r="B2" s="7"/>
      <c r="C2" s="7"/>
      <c r="D2" s="7"/>
    </row>
    <row r="3" spans="1:4" ht="24.75" customHeight="1">
      <c r="A3" s="8"/>
      <c r="B3" s="9"/>
      <c r="C3" s="10"/>
      <c r="D3" s="11" t="s">
        <v>4</v>
      </c>
    </row>
    <row r="4" spans="1:239" s="1" customFormat="1" ht="38.25" customHeight="1">
      <c r="A4" s="12" t="s">
        <v>129</v>
      </c>
      <c r="B4" s="12" t="s">
        <v>5</v>
      </c>
      <c r="C4" s="12" t="s">
        <v>130</v>
      </c>
      <c r="D4" s="12" t="s">
        <v>124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2" customFormat="1" ht="30" customHeight="1">
      <c r="A5" s="14"/>
      <c r="B5" s="15" t="s">
        <v>131</v>
      </c>
      <c r="C5" s="16">
        <f>SUM(C6:C17)</f>
        <v>181000</v>
      </c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" customFormat="1" ht="30" customHeight="1">
      <c r="A6" s="14">
        <v>1</v>
      </c>
      <c r="B6" s="18" t="s">
        <v>132</v>
      </c>
      <c r="C6" s="18">
        <v>35000</v>
      </c>
      <c r="D6" s="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" customFormat="1" ht="30" customHeight="1">
      <c r="A7" s="14">
        <v>2</v>
      </c>
      <c r="B7" s="18" t="s">
        <v>133</v>
      </c>
      <c r="C7" s="18">
        <v>30000</v>
      </c>
      <c r="D7" s="1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s="2" customFormat="1" ht="30" customHeight="1">
      <c r="A8" s="14">
        <v>3</v>
      </c>
      <c r="B8" s="18" t="s">
        <v>134</v>
      </c>
      <c r="C8" s="18">
        <v>10000</v>
      </c>
      <c r="D8" s="1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2" customFormat="1" ht="30" customHeight="1">
      <c r="A9" s="14">
        <v>4</v>
      </c>
      <c r="B9" s="18" t="s">
        <v>134</v>
      </c>
      <c r="C9" s="18">
        <v>7000</v>
      </c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39" s="2" customFormat="1" ht="30" customHeight="1">
      <c r="A10" s="14">
        <v>5</v>
      </c>
      <c r="B10" s="18" t="s">
        <v>135</v>
      </c>
      <c r="C10" s="18">
        <v>30000</v>
      </c>
      <c r="D10" s="1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s="2" customFormat="1" ht="30" customHeight="1">
      <c r="A11" s="14">
        <v>6</v>
      </c>
      <c r="B11" s="18" t="s">
        <v>136</v>
      </c>
      <c r="C11" s="18">
        <v>5000</v>
      </c>
      <c r="D11" s="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1:239" s="2" customFormat="1" ht="30" customHeight="1">
      <c r="A12" s="14">
        <v>7</v>
      </c>
      <c r="B12" s="20" t="s">
        <v>137</v>
      </c>
      <c r="C12" s="20">
        <v>35000</v>
      </c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1:239" s="2" customFormat="1" ht="30" customHeight="1">
      <c r="A13" s="14">
        <v>8</v>
      </c>
      <c r="B13" s="20" t="s">
        <v>138</v>
      </c>
      <c r="C13" s="20">
        <v>5000</v>
      </c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2" customFormat="1" ht="30" customHeight="1">
      <c r="A14" s="14">
        <v>9</v>
      </c>
      <c r="B14" s="20" t="s">
        <v>139</v>
      </c>
      <c r="C14" s="20">
        <v>12000</v>
      </c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1:4" ht="30" customHeight="1">
      <c r="A15" s="14">
        <v>10</v>
      </c>
      <c r="B15" s="20" t="s">
        <v>140</v>
      </c>
      <c r="C15" s="20">
        <v>12000</v>
      </c>
      <c r="D15" s="19"/>
    </row>
    <row r="16" spans="1:4" ht="30" customHeight="1">
      <c r="A16" s="14">
        <v>11</v>
      </c>
      <c r="B16" s="21"/>
      <c r="C16" s="22"/>
      <c r="D16" s="19"/>
    </row>
    <row r="17" spans="1:4" ht="30" customHeight="1">
      <c r="A17" s="14">
        <v>12</v>
      </c>
      <c r="B17" s="21"/>
      <c r="C17" s="22"/>
      <c r="D17" s="19"/>
    </row>
  </sheetData>
  <sheetProtection/>
  <mergeCells count="1">
    <mergeCell ref="A2:D2"/>
  </mergeCells>
  <printOptions horizontalCentered="1"/>
  <pageMargins left="0.984027777777778" right="0.984027777777778" top="0.984027777777778" bottom="0.984027777777778" header="0.118055555555556" footer="0.118055555555556"/>
  <pageSetup blackAndWhite="1"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Verwacht丶</cp:lastModifiedBy>
  <dcterms:created xsi:type="dcterms:W3CDTF">2020-10-19T06:58:00Z</dcterms:created>
  <dcterms:modified xsi:type="dcterms:W3CDTF">2024-02-20T09:09:07Z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8F38B2D9609041F49A17B1DAC4FFCDE8_13</vt:lpwstr>
  </property>
</Properties>
</file>